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hidePivotFieldList="1"/>
  <mc:AlternateContent xmlns:mc="http://schemas.openxmlformats.org/markup-compatibility/2006">
    <mc:Choice Requires="x15">
      <x15ac:absPath xmlns:x15ac="http://schemas.microsoft.com/office/spreadsheetml/2010/11/ac" url="e:\Users\eangelesc\Documents\REESTRUCTURACION DISTRIBUCION\UBICACION FLOTA\"/>
    </mc:Choice>
  </mc:AlternateContent>
  <xr:revisionPtr revIDLastSave="0" documentId="13_ncr:1_{E435B7D9-73E1-4BFF-9F0B-4D8340CDA4A4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Hoja3" sheetId="6" r:id="rId1"/>
    <sheet name="Concentrado" sheetId="2" r:id="rId2"/>
    <sheet name="Hoja2" sheetId="5" state="hidden" r:id="rId3"/>
    <sheet name="Base" sheetId="1" r:id="rId4"/>
    <sheet name="Hoja7" sheetId="10" state="hidden" r:id="rId5"/>
    <sheet name="Hoja1" sheetId="4" state="hidden" r:id="rId6"/>
    <sheet name="Subarrendamiento" sheetId="3" state="hidden" r:id="rId7"/>
  </sheets>
  <definedNames>
    <definedName name="_xlnm._FilterDatabase" localSheetId="3" hidden="1">Base!$A$1:$N$318</definedName>
    <definedName name="_xlnm._FilterDatabase" localSheetId="6" hidden="1">Subarrendamiento!$A$1:$S$689</definedName>
    <definedName name="datos1" localSheetId="6">#REF!</definedName>
    <definedName name="datos1">#REF!</definedName>
    <definedName name="datos2" localSheetId="6">#REF!</definedName>
    <definedName name="datos2">#REF!</definedName>
    <definedName name="tabla1" localSheetId="6">#REF!</definedName>
    <definedName name="tabla1">#REF!</definedName>
  </definedNames>
  <calcPr calcId="191029"/>
  <pivotCaches>
    <pivotCache cacheId="49" r:id="rId8"/>
    <pivotCache cacheId="50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81" i="1" l="1"/>
  <c r="L18" i="1"/>
  <c r="L83" i="1"/>
  <c r="L82" i="1"/>
  <c r="L280" i="1"/>
  <c r="L81" i="1"/>
  <c r="L289" i="1"/>
  <c r="L288" i="1"/>
  <c r="L287" i="1"/>
  <c r="L286" i="1"/>
  <c r="L285" i="1"/>
  <c r="L71" i="1"/>
  <c r="L150" i="1"/>
  <c r="L149" i="1"/>
  <c r="L148" i="1"/>
  <c r="L145" i="1"/>
  <c r="L144" i="1"/>
  <c r="L143" i="1"/>
  <c r="L70" i="1"/>
  <c r="L64" i="1"/>
  <c r="L17" i="1"/>
  <c r="L130" i="1"/>
  <c r="L62" i="1"/>
  <c r="L59" i="1"/>
  <c r="L58" i="1"/>
  <c r="L55" i="1"/>
  <c r="L54" i="1"/>
  <c r="L52" i="1"/>
  <c r="L51" i="1"/>
  <c r="L48" i="1"/>
  <c r="L46" i="1"/>
  <c r="L45" i="1"/>
  <c r="L44" i="1"/>
  <c r="L43" i="1"/>
  <c r="L42" i="1"/>
  <c r="L41" i="1"/>
  <c r="L40" i="1"/>
  <c r="L39" i="1"/>
  <c r="L38" i="1"/>
  <c r="L284" i="1"/>
  <c r="L283" i="1"/>
  <c r="L282" i="1"/>
  <c r="L16" i="1"/>
  <c r="L294" i="1"/>
  <c r="L112" i="1"/>
  <c r="L37" i="1"/>
  <c r="L36" i="1"/>
  <c r="L35" i="1"/>
  <c r="L34" i="1"/>
  <c r="L33" i="1"/>
  <c r="L32" i="1"/>
  <c r="L10" i="1"/>
  <c r="L9" i="1"/>
  <c r="L31" i="1"/>
  <c r="L30" i="1"/>
  <c r="L293" i="1"/>
  <c r="L292" i="1"/>
  <c r="L291" i="1"/>
  <c r="L290" i="1"/>
  <c r="L3" i="1"/>
  <c r="G15" i="4" l="1"/>
  <c r="H15" i="4"/>
  <c r="F15" i="4"/>
  <c r="R689" i="3" l="1"/>
  <c r="Q689" i="3"/>
  <c r="S689" i="3" s="1"/>
  <c r="H689" i="3"/>
  <c r="I689" i="3" s="1"/>
  <c r="J689" i="3" s="1"/>
  <c r="R688" i="3"/>
  <c r="Q688" i="3"/>
  <c r="S688" i="3" s="1"/>
  <c r="H688" i="3"/>
  <c r="I688" i="3" s="1"/>
  <c r="J688" i="3" s="1"/>
  <c r="R687" i="3"/>
  <c r="Q687" i="3"/>
  <c r="H687" i="3"/>
  <c r="R686" i="3"/>
  <c r="Q686" i="3"/>
  <c r="S686" i="3" s="1"/>
  <c r="H686" i="3"/>
  <c r="I686" i="3" s="1"/>
  <c r="J686" i="3" s="1"/>
  <c r="R685" i="3"/>
  <c r="Q685" i="3"/>
  <c r="S685" i="3" s="1"/>
  <c r="H685" i="3"/>
  <c r="R684" i="3"/>
  <c r="Q684" i="3"/>
  <c r="H684" i="3"/>
  <c r="I684" i="3" s="1"/>
  <c r="J684" i="3" s="1"/>
  <c r="R683" i="3"/>
  <c r="Q683" i="3"/>
  <c r="S683" i="3" s="1"/>
  <c r="H683" i="3"/>
  <c r="R682" i="3"/>
  <c r="Q682" i="3"/>
  <c r="S682" i="3" s="1"/>
  <c r="H682" i="3"/>
  <c r="I682" i="3" s="1"/>
  <c r="J682" i="3" s="1"/>
  <c r="R681" i="3"/>
  <c r="Q681" i="3"/>
  <c r="H681" i="3"/>
  <c r="R680" i="3"/>
  <c r="Q680" i="3"/>
  <c r="S680" i="3" s="1"/>
  <c r="H680" i="3"/>
  <c r="I680" i="3" s="1"/>
  <c r="J680" i="3" s="1"/>
  <c r="R679" i="3"/>
  <c r="Q679" i="3"/>
  <c r="S679" i="3" s="1"/>
  <c r="H679" i="3"/>
  <c r="I679" i="3" s="1"/>
  <c r="J679" i="3" s="1"/>
  <c r="R678" i="3"/>
  <c r="Q678" i="3"/>
  <c r="H678" i="3"/>
  <c r="R677" i="3"/>
  <c r="Q677" i="3"/>
  <c r="S677" i="3" s="1"/>
  <c r="H677" i="3"/>
  <c r="I677" i="3" s="1"/>
  <c r="J677" i="3" s="1"/>
  <c r="R676" i="3"/>
  <c r="Q676" i="3"/>
  <c r="S676" i="3" s="1"/>
  <c r="H676" i="3"/>
  <c r="R675" i="3"/>
  <c r="Q675" i="3"/>
  <c r="H675" i="3"/>
  <c r="R674" i="3"/>
  <c r="Q674" i="3"/>
  <c r="S674" i="3" s="1"/>
  <c r="H674" i="3"/>
  <c r="R673" i="3"/>
  <c r="Q673" i="3"/>
  <c r="S673" i="3" s="1"/>
  <c r="H673" i="3"/>
  <c r="I673" i="3" s="1"/>
  <c r="J673" i="3" s="1"/>
  <c r="R672" i="3"/>
  <c r="Q672" i="3"/>
  <c r="H672" i="3"/>
  <c r="I672" i="3" s="1"/>
  <c r="R671" i="3"/>
  <c r="Q671" i="3"/>
  <c r="S671" i="3" s="1"/>
  <c r="H671" i="3"/>
  <c r="I671" i="3" s="1"/>
  <c r="J671" i="3" s="1"/>
  <c r="R670" i="3"/>
  <c r="Q670" i="3"/>
  <c r="S670" i="3" s="1"/>
  <c r="H670" i="3"/>
  <c r="I670" i="3" s="1"/>
  <c r="J670" i="3" s="1"/>
  <c r="R669" i="3"/>
  <c r="Q669" i="3"/>
  <c r="H669" i="3"/>
  <c r="R668" i="3"/>
  <c r="Q668" i="3"/>
  <c r="S668" i="3" s="1"/>
  <c r="H668" i="3"/>
  <c r="R667" i="3"/>
  <c r="Q667" i="3"/>
  <c r="S667" i="3" s="1"/>
  <c r="H667" i="3"/>
  <c r="R666" i="3"/>
  <c r="Q666" i="3"/>
  <c r="H666" i="3"/>
  <c r="R665" i="3"/>
  <c r="Q665" i="3"/>
  <c r="S665" i="3" s="1"/>
  <c r="H665" i="3"/>
  <c r="I665" i="3" s="1"/>
  <c r="J665" i="3" s="1"/>
  <c r="R664" i="3"/>
  <c r="Q664" i="3"/>
  <c r="S664" i="3" s="1"/>
  <c r="H664" i="3"/>
  <c r="I664" i="3" s="1"/>
  <c r="J664" i="3" s="1"/>
  <c r="R663" i="3"/>
  <c r="Q663" i="3"/>
  <c r="H663" i="3"/>
  <c r="I663" i="3" s="1"/>
  <c r="R662" i="3"/>
  <c r="Q662" i="3"/>
  <c r="S662" i="3" s="1"/>
  <c r="H662" i="3"/>
  <c r="I662" i="3" s="1"/>
  <c r="J662" i="3" s="1"/>
  <c r="R661" i="3"/>
  <c r="Q661" i="3"/>
  <c r="S661" i="3" s="1"/>
  <c r="H661" i="3"/>
  <c r="R660" i="3"/>
  <c r="Q660" i="3"/>
  <c r="H660" i="3"/>
  <c r="I660" i="3" s="1"/>
  <c r="J660" i="3" s="1"/>
  <c r="R659" i="3"/>
  <c r="Q659" i="3"/>
  <c r="S659" i="3" s="1"/>
  <c r="H659" i="3"/>
  <c r="R658" i="3"/>
  <c r="Q658" i="3"/>
  <c r="S658" i="3" s="1"/>
  <c r="H658" i="3"/>
  <c r="I658" i="3" s="1"/>
  <c r="J658" i="3" s="1"/>
  <c r="R657" i="3"/>
  <c r="Q657" i="3"/>
  <c r="H657" i="3"/>
  <c r="R656" i="3"/>
  <c r="Q656" i="3"/>
  <c r="S656" i="3" s="1"/>
  <c r="H656" i="3"/>
  <c r="I656" i="3" s="1"/>
  <c r="R655" i="3"/>
  <c r="Q655" i="3"/>
  <c r="S655" i="3" s="1"/>
  <c r="H655" i="3"/>
  <c r="I655" i="3" s="1"/>
  <c r="R654" i="3"/>
  <c r="Q654" i="3"/>
  <c r="H654" i="3"/>
  <c r="I654" i="3" s="1"/>
  <c r="R653" i="3"/>
  <c r="Q653" i="3"/>
  <c r="S653" i="3" s="1"/>
  <c r="H653" i="3"/>
  <c r="I653" i="3" s="1"/>
  <c r="J653" i="3" s="1"/>
  <c r="R652" i="3"/>
  <c r="Q652" i="3"/>
  <c r="S652" i="3" s="1"/>
  <c r="H652" i="3"/>
  <c r="R651" i="3"/>
  <c r="Q651" i="3"/>
  <c r="H651" i="3"/>
  <c r="R650" i="3"/>
  <c r="Q650" i="3"/>
  <c r="S650" i="3" s="1"/>
  <c r="H650" i="3"/>
  <c r="R649" i="3"/>
  <c r="Q649" i="3"/>
  <c r="S649" i="3" s="1"/>
  <c r="H649" i="3"/>
  <c r="I649" i="3" s="1"/>
  <c r="J649" i="3" s="1"/>
  <c r="R648" i="3"/>
  <c r="Q648" i="3"/>
  <c r="S648" i="3" s="1"/>
  <c r="H648" i="3"/>
  <c r="I648" i="3" s="1"/>
  <c r="J648" i="3" s="1"/>
  <c r="R647" i="3"/>
  <c r="Q647" i="3"/>
  <c r="S647" i="3" s="1"/>
  <c r="H647" i="3"/>
  <c r="R646" i="3"/>
  <c r="Q646" i="3"/>
  <c r="S646" i="3" s="1"/>
  <c r="H646" i="3"/>
  <c r="R645" i="3"/>
  <c r="Q645" i="3"/>
  <c r="H645" i="3"/>
  <c r="R644" i="3"/>
  <c r="Q644" i="3"/>
  <c r="S644" i="3" s="1"/>
  <c r="H644" i="3"/>
  <c r="I644" i="3" s="1"/>
  <c r="J644" i="3" s="1"/>
  <c r="R643" i="3"/>
  <c r="Q643" i="3"/>
  <c r="S643" i="3" s="1"/>
  <c r="H643" i="3"/>
  <c r="I643" i="3" s="1"/>
  <c r="R642" i="3"/>
  <c r="Q642" i="3"/>
  <c r="H642" i="3"/>
  <c r="I642" i="3" s="1"/>
  <c r="R641" i="3"/>
  <c r="Q641" i="3"/>
  <c r="S641" i="3" s="1"/>
  <c r="H641" i="3"/>
  <c r="I641" i="3" s="1"/>
  <c r="J641" i="3" s="1"/>
  <c r="R640" i="3"/>
  <c r="Q640" i="3"/>
  <c r="S640" i="3" s="1"/>
  <c r="H640" i="3"/>
  <c r="R639" i="3"/>
  <c r="Q639" i="3"/>
  <c r="H639" i="3"/>
  <c r="I639" i="3" s="1"/>
  <c r="J639" i="3" s="1"/>
  <c r="R638" i="3"/>
  <c r="Q638" i="3"/>
  <c r="S638" i="3" s="1"/>
  <c r="H638" i="3"/>
  <c r="R637" i="3"/>
  <c r="Q637" i="3"/>
  <c r="S637" i="3" s="1"/>
  <c r="H637" i="3"/>
  <c r="I637" i="3" s="1"/>
  <c r="J637" i="3" s="1"/>
  <c r="R636" i="3"/>
  <c r="Q636" i="3"/>
  <c r="H636" i="3"/>
  <c r="R635" i="3"/>
  <c r="Q635" i="3"/>
  <c r="S635" i="3" s="1"/>
  <c r="H635" i="3"/>
  <c r="R634" i="3"/>
  <c r="Q634" i="3"/>
  <c r="S634" i="3" s="1"/>
  <c r="H634" i="3"/>
  <c r="R633" i="3"/>
  <c r="Q633" i="3"/>
  <c r="H633" i="3"/>
  <c r="I633" i="3" s="1"/>
  <c r="R632" i="3"/>
  <c r="Q632" i="3"/>
  <c r="S632" i="3" s="1"/>
  <c r="H632" i="3"/>
  <c r="I632" i="3" s="1"/>
  <c r="J632" i="3" s="1"/>
  <c r="R631" i="3"/>
  <c r="Q631" i="3"/>
  <c r="S631" i="3" s="1"/>
  <c r="H631" i="3"/>
  <c r="R630" i="3"/>
  <c r="Q630" i="3"/>
  <c r="H630" i="3"/>
  <c r="R629" i="3"/>
  <c r="Q629" i="3"/>
  <c r="S629" i="3" s="1"/>
  <c r="H629" i="3"/>
  <c r="R628" i="3"/>
  <c r="Q628" i="3"/>
  <c r="S628" i="3" s="1"/>
  <c r="H628" i="3"/>
  <c r="I628" i="3" s="1"/>
  <c r="J628" i="3" s="1"/>
  <c r="R627" i="3"/>
  <c r="Q627" i="3"/>
  <c r="H627" i="3"/>
  <c r="I627" i="3" s="1"/>
  <c r="J627" i="3" s="1"/>
  <c r="R626" i="3"/>
  <c r="Q626" i="3"/>
  <c r="S626" i="3" s="1"/>
  <c r="H626" i="3"/>
  <c r="I626" i="3" s="1"/>
  <c r="R625" i="3"/>
  <c r="Q625" i="3"/>
  <c r="S625" i="3" s="1"/>
  <c r="H625" i="3"/>
  <c r="I625" i="3" s="1"/>
  <c r="J625" i="3" s="1"/>
  <c r="R624" i="3"/>
  <c r="Q624" i="3"/>
  <c r="H624" i="3"/>
  <c r="I624" i="3" s="1"/>
  <c r="J624" i="3" s="1"/>
  <c r="R623" i="3"/>
  <c r="Q623" i="3"/>
  <c r="S623" i="3" s="1"/>
  <c r="H623" i="3"/>
  <c r="R622" i="3"/>
  <c r="Q622" i="3"/>
  <c r="S622" i="3" s="1"/>
  <c r="H622" i="3"/>
  <c r="R621" i="3"/>
  <c r="Q621" i="3"/>
  <c r="H621" i="3"/>
  <c r="R620" i="3"/>
  <c r="Q620" i="3"/>
  <c r="S620" i="3" s="1"/>
  <c r="H620" i="3"/>
  <c r="I620" i="3" s="1"/>
  <c r="J620" i="3" s="1"/>
  <c r="R619" i="3"/>
  <c r="Q619" i="3"/>
  <c r="S619" i="3" s="1"/>
  <c r="H619" i="3"/>
  <c r="I619" i="3" s="1"/>
  <c r="R618" i="3"/>
  <c r="Q618" i="3"/>
  <c r="H618" i="3"/>
  <c r="R617" i="3"/>
  <c r="Q617" i="3"/>
  <c r="S617" i="3" s="1"/>
  <c r="H617" i="3"/>
  <c r="R616" i="3"/>
  <c r="Q616" i="3"/>
  <c r="S616" i="3" s="1"/>
  <c r="H616" i="3"/>
  <c r="R615" i="3"/>
  <c r="Q615" i="3"/>
  <c r="H615" i="3"/>
  <c r="I615" i="3" s="1"/>
  <c r="J615" i="3" s="1"/>
  <c r="R614" i="3"/>
  <c r="Q614" i="3"/>
  <c r="S614" i="3" s="1"/>
  <c r="H614" i="3"/>
  <c r="R613" i="3"/>
  <c r="Q613" i="3"/>
  <c r="S613" i="3" s="1"/>
  <c r="H613" i="3"/>
  <c r="I613" i="3" s="1"/>
  <c r="J613" i="3" s="1"/>
  <c r="R612" i="3"/>
  <c r="Q612" i="3"/>
  <c r="H612" i="3"/>
  <c r="R611" i="3"/>
  <c r="Q611" i="3"/>
  <c r="S611" i="3" s="1"/>
  <c r="H611" i="3"/>
  <c r="I611" i="3" s="1"/>
  <c r="J611" i="3" s="1"/>
  <c r="R610" i="3"/>
  <c r="Q610" i="3"/>
  <c r="S610" i="3" s="1"/>
  <c r="H610" i="3"/>
  <c r="R609" i="3"/>
  <c r="Q609" i="3"/>
  <c r="H609" i="3"/>
  <c r="I609" i="3" s="1"/>
  <c r="R608" i="3"/>
  <c r="Q608" i="3"/>
  <c r="S608" i="3" s="1"/>
  <c r="H608" i="3"/>
  <c r="I608" i="3" s="1"/>
  <c r="J608" i="3" s="1"/>
  <c r="R607" i="3"/>
  <c r="Q607" i="3"/>
  <c r="S607" i="3" s="1"/>
  <c r="H607" i="3"/>
  <c r="R606" i="3"/>
  <c r="Q606" i="3"/>
  <c r="H606" i="3"/>
  <c r="R605" i="3"/>
  <c r="Q605" i="3"/>
  <c r="S605" i="3" s="1"/>
  <c r="H605" i="3"/>
  <c r="R604" i="3"/>
  <c r="Q604" i="3"/>
  <c r="S604" i="3" s="1"/>
  <c r="H604" i="3"/>
  <c r="I604" i="3" s="1"/>
  <c r="J604" i="3" s="1"/>
  <c r="R603" i="3"/>
  <c r="Q603" i="3"/>
  <c r="H603" i="3"/>
  <c r="I603" i="3" s="1"/>
  <c r="J603" i="3" s="1"/>
  <c r="R602" i="3"/>
  <c r="Q602" i="3"/>
  <c r="S602" i="3" s="1"/>
  <c r="H602" i="3"/>
  <c r="I602" i="3" s="1"/>
  <c r="J602" i="3" s="1"/>
  <c r="R601" i="3"/>
  <c r="Q601" i="3"/>
  <c r="S601" i="3" s="1"/>
  <c r="H601" i="3"/>
  <c r="I601" i="3" s="1"/>
  <c r="J601" i="3" s="1"/>
  <c r="R600" i="3"/>
  <c r="Q600" i="3"/>
  <c r="H600" i="3"/>
  <c r="R599" i="3"/>
  <c r="Q599" i="3"/>
  <c r="S599" i="3" s="1"/>
  <c r="H599" i="3"/>
  <c r="R598" i="3"/>
  <c r="Q598" i="3"/>
  <c r="S598" i="3" s="1"/>
  <c r="H598" i="3"/>
  <c r="R597" i="3"/>
  <c r="Q597" i="3"/>
  <c r="H597" i="3"/>
  <c r="R596" i="3"/>
  <c r="Q596" i="3"/>
  <c r="S596" i="3" s="1"/>
  <c r="H596" i="3"/>
  <c r="I596" i="3" s="1"/>
  <c r="J596" i="3" s="1"/>
  <c r="R595" i="3"/>
  <c r="Q595" i="3"/>
  <c r="S595" i="3" s="1"/>
  <c r="H595" i="3"/>
  <c r="I595" i="3" s="1"/>
  <c r="J595" i="3" s="1"/>
  <c r="R594" i="3"/>
  <c r="Q594" i="3"/>
  <c r="H594" i="3"/>
  <c r="I594" i="3" s="1"/>
  <c r="R593" i="3"/>
  <c r="Q593" i="3"/>
  <c r="S593" i="3" s="1"/>
  <c r="H593" i="3"/>
  <c r="R592" i="3"/>
  <c r="Q592" i="3"/>
  <c r="S592" i="3" s="1"/>
  <c r="H592" i="3"/>
  <c r="R591" i="3"/>
  <c r="Q591" i="3"/>
  <c r="H591" i="3"/>
  <c r="I591" i="3" s="1"/>
  <c r="J591" i="3" s="1"/>
  <c r="R590" i="3"/>
  <c r="Q590" i="3"/>
  <c r="S590" i="3" s="1"/>
  <c r="H590" i="3"/>
  <c r="R589" i="3"/>
  <c r="Q589" i="3"/>
  <c r="S589" i="3" s="1"/>
  <c r="H589" i="3"/>
  <c r="I589" i="3" s="1"/>
  <c r="J589" i="3" s="1"/>
  <c r="R588" i="3"/>
  <c r="Q588" i="3"/>
  <c r="H588" i="3"/>
  <c r="R587" i="3"/>
  <c r="Q587" i="3"/>
  <c r="S587" i="3" s="1"/>
  <c r="H587" i="3"/>
  <c r="I587" i="3" s="1"/>
  <c r="J587" i="3" s="1"/>
  <c r="R586" i="3"/>
  <c r="Q586" i="3"/>
  <c r="S586" i="3" s="1"/>
  <c r="H586" i="3"/>
  <c r="I586" i="3" s="1"/>
  <c r="J586" i="3" s="1"/>
  <c r="R585" i="3"/>
  <c r="Q585" i="3"/>
  <c r="H585" i="3"/>
  <c r="R584" i="3"/>
  <c r="Q584" i="3"/>
  <c r="S584" i="3" s="1"/>
  <c r="H584" i="3"/>
  <c r="I584" i="3" s="1"/>
  <c r="J584" i="3" s="1"/>
  <c r="R583" i="3"/>
  <c r="Q583" i="3"/>
  <c r="S583" i="3" s="1"/>
  <c r="H583" i="3"/>
  <c r="R582" i="3"/>
  <c r="Q582" i="3"/>
  <c r="H582" i="3"/>
  <c r="R581" i="3"/>
  <c r="Q581" i="3"/>
  <c r="S581" i="3" s="1"/>
  <c r="H581" i="3"/>
  <c r="R580" i="3"/>
  <c r="Q580" i="3"/>
  <c r="S580" i="3" s="1"/>
  <c r="H580" i="3"/>
  <c r="I580" i="3" s="1"/>
  <c r="J580" i="3" s="1"/>
  <c r="R579" i="3"/>
  <c r="Q579" i="3"/>
  <c r="H579" i="3"/>
  <c r="I579" i="3" s="1"/>
  <c r="J579" i="3" s="1"/>
  <c r="R578" i="3"/>
  <c r="Q578" i="3"/>
  <c r="S578" i="3" s="1"/>
  <c r="H578" i="3"/>
  <c r="I578" i="3" s="1"/>
  <c r="J578" i="3" s="1"/>
  <c r="R577" i="3"/>
  <c r="Q577" i="3"/>
  <c r="S577" i="3" s="1"/>
  <c r="H577" i="3"/>
  <c r="I577" i="3" s="1"/>
  <c r="J577" i="3" s="1"/>
  <c r="R576" i="3"/>
  <c r="Q576" i="3"/>
  <c r="H576" i="3"/>
  <c r="R575" i="3"/>
  <c r="Q575" i="3"/>
  <c r="S575" i="3" s="1"/>
  <c r="H575" i="3"/>
  <c r="R574" i="3"/>
  <c r="Q574" i="3"/>
  <c r="S574" i="3" s="1"/>
  <c r="H574" i="3"/>
  <c r="R573" i="3"/>
  <c r="Q573" i="3"/>
  <c r="H573" i="3"/>
  <c r="R572" i="3"/>
  <c r="Q572" i="3"/>
  <c r="S572" i="3" s="1"/>
  <c r="H572" i="3"/>
  <c r="I572" i="3" s="1"/>
  <c r="J572" i="3" s="1"/>
  <c r="R571" i="3"/>
  <c r="Q571" i="3"/>
  <c r="S571" i="3" s="1"/>
  <c r="H571" i="3"/>
  <c r="I571" i="3" s="1"/>
  <c r="J571" i="3" s="1"/>
  <c r="R570" i="3"/>
  <c r="Q570" i="3"/>
  <c r="H570" i="3"/>
  <c r="R569" i="3"/>
  <c r="Q569" i="3"/>
  <c r="S569" i="3" s="1"/>
  <c r="H569" i="3"/>
  <c r="I569" i="3" s="1"/>
  <c r="J569" i="3" s="1"/>
  <c r="R568" i="3"/>
  <c r="Q568" i="3"/>
  <c r="S568" i="3" s="1"/>
  <c r="H568" i="3"/>
  <c r="R567" i="3"/>
  <c r="Q567" i="3"/>
  <c r="H567" i="3"/>
  <c r="I567" i="3" s="1"/>
  <c r="J567" i="3" s="1"/>
  <c r="R566" i="3"/>
  <c r="Q566" i="3"/>
  <c r="S566" i="3" s="1"/>
  <c r="H566" i="3"/>
  <c r="R565" i="3"/>
  <c r="Q565" i="3"/>
  <c r="S565" i="3" s="1"/>
  <c r="H565" i="3"/>
  <c r="I565" i="3" s="1"/>
  <c r="J565" i="3" s="1"/>
  <c r="R564" i="3"/>
  <c r="Q564" i="3"/>
  <c r="H564" i="3"/>
  <c r="R563" i="3"/>
  <c r="Q563" i="3"/>
  <c r="S563" i="3" s="1"/>
  <c r="H563" i="3"/>
  <c r="I563" i="3" s="1"/>
  <c r="J563" i="3" s="1"/>
  <c r="R562" i="3"/>
  <c r="Q562" i="3"/>
  <c r="S562" i="3" s="1"/>
  <c r="H562" i="3"/>
  <c r="R561" i="3"/>
  <c r="Q561" i="3"/>
  <c r="H561" i="3"/>
  <c r="I561" i="3" s="1"/>
  <c r="J561" i="3" s="1"/>
  <c r="R560" i="3"/>
  <c r="Q560" i="3"/>
  <c r="S560" i="3" s="1"/>
  <c r="H560" i="3"/>
  <c r="I560" i="3" s="1"/>
  <c r="J560" i="3" s="1"/>
  <c r="R559" i="3"/>
  <c r="Q559" i="3"/>
  <c r="S559" i="3" s="1"/>
  <c r="H559" i="3"/>
  <c r="R558" i="3"/>
  <c r="Q558" i="3"/>
  <c r="H558" i="3"/>
  <c r="R557" i="3"/>
  <c r="Q557" i="3"/>
  <c r="S557" i="3" s="1"/>
  <c r="H557" i="3"/>
  <c r="R556" i="3"/>
  <c r="Q556" i="3"/>
  <c r="S556" i="3" s="1"/>
  <c r="H556" i="3"/>
  <c r="I556" i="3" s="1"/>
  <c r="J556" i="3" s="1"/>
  <c r="R555" i="3"/>
  <c r="Q555" i="3"/>
  <c r="H555" i="3"/>
  <c r="I555" i="3" s="1"/>
  <c r="J555" i="3" s="1"/>
  <c r="R554" i="3"/>
  <c r="Q554" i="3"/>
  <c r="S554" i="3" s="1"/>
  <c r="H554" i="3"/>
  <c r="I554" i="3" s="1"/>
  <c r="J554" i="3" s="1"/>
  <c r="R553" i="3"/>
  <c r="Q553" i="3"/>
  <c r="S553" i="3" s="1"/>
  <c r="H553" i="3"/>
  <c r="I553" i="3" s="1"/>
  <c r="J553" i="3" s="1"/>
  <c r="R552" i="3"/>
  <c r="Q552" i="3"/>
  <c r="H552" i="3"/>
  <c r="I552" i="3" s="1"/>
  <c r="R551" i="3"/>
  <c r="Q551" i="3"/>
  <c r="S551" i="3" s="1"/>
  <c r="H551" i="3"/>
  <c r="R550" i="3"/>
  <c r="Q550" i="3"/>
  <c r="S550" i="3" s="1"/>
  <c r="H550" i="3"/>
  <c r="R549" i="3"/>
  <c r="Q549" i="3"/>
  <c r="H549" i="3"/>
  <c r="R548" i="3"/>
  <c r="Q548" i="3"/>
  <c r="S548" i="3" s="1"/>
  <c r="H548" i="3"/>
  <c r="I548" i="3" s="1"/>
  <c r="J548" i="3" s="1"/>
  <c r="R547" i="3"/>
  <c r="Q547" i="3"/>
  <c r="S547" i="3" s="1"/>
  <c r="H547" i="3"/>
  <c r="I547" i="3" s="1"/>
  <c r="J547" i="3" s="1"/>
  <c r="R546" i="3"/>
  <c r="Q546" i="3"/>
  <c r="H546" i="3"/>
  <c r="R545" i="3"/>
  <c r="Q545" i="3"/>
  <c r="S545" i="3" s="1"/>
  <c r="H545" i="3"/>
  <c r="R544" i="3"/>
  <c r="Q544" i="3"/>
  <c r="S544" i="3" s="1"/>
  <c r="H544" i="3"/>
  <c r="R543" i="3"/>
  <c r="Q543" i="3"/>
  <c r="H543" i="3"/>
  <c r="I543" i="3" s="1"/>
  <c r="J543" i="3" s="1"/>
  <c r="R542" i="3"/>
  <c r="Q542" i="3"/>
  <c r="S542" i="3" s="1"/>
  <c r="H542" i="3"/>
  <c r="R541" i="3"/>
  <c r="Q541" i="3"/>
  <c r="S541" i="3" s="1"/>
  <c r="H541" i="3"/>
  <c r="I541" i="3" s="1"/>
  <c r="J541" i="3" s="1"/>
  <c r="R540" i="3"/>
  <c r="Q540" i="3"/>
  <c r="H540" i="3"/>
  <c r="R539" i="3"/>
  <c r="Q539" i="3"/>
  <c r="S539" i="3" s="1"/>
  <c r="H539" i="3"/>
  <c r="I539" i="3" s="1"/>
  <c r="J539" i="3" s="1"/>
  <c r="R538" i="3"/>
  <c r="Q538" i="3"/>
  <c r="S538" i="3" s="1"/>
  <c r="H538" i="3"/>
  <c r="R537" i="3"/>
  <c r="Q537" i="3"/>
  <c r="H537" i="3"/>
  <c r="I537" i="3" s="1"/>
  <c r="J537" i="3" s="1"/>
  <c r="R536" i="3"/>
  <c r="Q536" i="3"/>
  <c r="S536" i="3" s="1"/>
  <c r="H536" i="3"/>
  <c r="I536" i="3" s="1"/>
  <c r="J536" i="3" s="1"/>
  <c r="R535" i="3"/>
  <c r="Q535" i="3"/>
  <c r="S535" i="3" s="1"/>
  <c r="H535" i="3"/>
  <c r="R534" i="3"/>
  <c r="Q534" i="3"/>
  <c r="H534" i="3"/>
  <c r="R533" i="3"/>
  <c r="Q533" i="3"/>
  <c r="S533" i="3" s="1"/>
  <c r="H533" i="3"/>
  <c r="R532" i="3"/>
  <c r="Q532" i="3"/>
  <c r="S532" i="3" s="1"/>
  <c r="H532" i="3"/>
  <c r="I532" i="3" s="1"/>
  <c r="J532" i="3" s="1"/>
  <c r="R531" i="3"/>
  <c r="Q531" i="3"/>
  <c r="H531" i="3"/>
  <c r="I531" i="3" s="1"/>
  <c r="J531" i="3" s="1"/>
  <c r="R530" i="3"/>
  <c r="Q530" i="3"/>
  <c r="S530" i="3" s="1"/>
  <c r="H530" i="3"/>
  <c r="I530" i="3" s="1"/>
  <c r="J530" i="3" s="1"/>
  <c r="R529" i="3"/>
  <c r="Q529" i="3"/>
  <c r="S529" i="3" s="1"/>
  <c r="H529" i="3"/>
  <c r="I529" i="3" s="1"/>
  <c r="J529" i="3" s="1"/>
  <c r="R528" i="3"/>
  <c r="Q528" i="3"/>
  <c r="H528" i="3"/>
  <c r="R527" i="3"/>
  <c r="Q527" i="3"/>
  <c r="S527" i="3" s="1"/>
  <c r="H527" i="3"/>
  <c r="R526" i="3"/>
  <c r="Q526" i="3"/>
  <c r="S526" i="3" s="1"/>
  <c r="H526" i="3"/>
  <c r="R525" i="3"/>
  <c r="Q525" i="3"/>
  <c r="H525" i="3"/>
  <c r="R524" i="3"/>
  <c r="Q524" i="3"/>
  <c r="S524" i="3" s="1"/>
  <c r="H524" i="3"/>
  <c r="I524" i="3" s="1"/>
  <c r="J524" i="3" s="1"/>
  <c r="R523" i="3"/>
  <c r="Q523" i="3"/>
  <c r="S523" i="3" s="1"/>
  <c r="H523" i="3"/>
  <c r="I523" i="3" s="1"/>
  <c r="J523" i="3" s="1"/>
  <c r="R522" i="3"/>
  <c r="Q522" i="3"/>
  <c r="H522" i="3"/>
  <c r="I522" i="3" s="1"/>
  <c r="R521" i="3"/>
  <c r="Q521" i="3"/>
  <c r="S521" i="3" s="1"/>
  <c r="H521" i="3"/>
  <c r="R520" i="3"/>
  <c r="Q520" i="3"/>
  <c r="S520" i="3" s="1"/>
  <c r="H520" i="3"/>
  <c r="R519" i="3"/>
  <c r="Q519" i="3"/>
  <c r="H519" i="3"/>
  <c r="I519" i="3" s="1"/>
  <c r="J519" i="3" s="1"/>
  <c r="R518" i="3"/>
  <c r="Q518" i="3"/>
  <c r="S518" i="3" s="1"/>
  <c r="H518" i="3"/>
  <c r="R517" i="3"/>
  <c r="Q517" i="3"/>
  <c r="S517" i="3" s="1"/>
  <c r="H517" i="3"/>
  <c r="I517" i="3" s="1"/>
  <c r="J517" i="3" s="1"/>
  <c r="R516" i="3"/>
  <c r="Q516" i="3"/>
  <c r="H516" i="3"/>
  <c r="R515" i="3"/>
  <c r="Q515" i="3"/>
  <c r="S515" i="3" s="1"/>
  <c r="H515" i="3"/>
  <c r="I515" i="3" s="1"/>
  <c r="J515" i="3" s="1"/>
  <c r="R514" i="3"/>
  <c r="Q514" i="3"/>
  <c r="S514" i="3" s="1"/>
  <c r="H514" i="3"/>
  <c r="I514" i="3" s="1"/>
  <c r="R513" i="3"/>
  <c r="Q513" i="3"/>
  <c r="H513" i="3"/>
  <c r="I513" i="3" s="1"/>
  <c r="J513" i="3" s="1"/>
  <c r="R512" i="3"/>
  <c r="Q512" i="3"/>
  <c r="S512" i="3" s="1"/>
  <c r="H512" i="3"/>
  <c r="I512" i="3" s="1"/>
  <c r="J512" i="3" s="1"/>
  <c r="R511" i="3"/>
  <c r="Q511" i="3"/>
  <c r="S511" i="3" s="1"/>
  <c r="H511" i="3"/>
  <c r="R510" i="3"/>
  <c r="Q510" i="3"/>
  <c r="H510" i="3"/>
  <c r="R509" i="3"/>
  <c r="Q509" i="3"/>
  <c r="S509" i="3" s="1"/>
  <c r="H509" i="3"/>
  <c r="R508" i="3"/>
  <c r="Q508" i="3"/>
  <c r="S508" i="3" s="1"/>
  <c r="H508" i="3"/>
  <c r="I508" i="3" s="1"/>
  <c r="J508" i="3" s="1"/>
  <c r="R507" i="3"/>
  <c r="Q507" i="3"/>
  <c r="H507" i="3"/>
  <c r="I507" i="3" s="1"/>
  <c r="J507" i="3" s="1"/>
  <c r="R506" i="3"/>
  <c r="Q506" i="3"/>
  <c r="S506" i="3" s="1"/>
  <c r="H506" i="3"/>
  <c r="I506" i="3" s="1"/>
  <c r="J506" i="3" s="1"/>
  <c r="R505" i="3"/>
  <c r="Q505" i="3"/>
  <c r="S505" i="3" s="1"/>
  <c r="H505" i="3"/>
  <c r="I505" i="3" s="1"/>
  <c r="J505" i="3" s="1"/>
  <c r="R504" i="3"/>
  <c r="Q504" i="3"/>
  <c r="H504" i="3"/>
  <c r="R503" i="3"/>
  <c r="Q503" i="3"/>
  <c r="S503" i="3" s="1"/>
  <c r="H503" i="3"/>
  <c r="R502" i="3"/>
  <c r="Q502" i="3"/>
  <c r="S502" i="3" s="1"/>
  <c r="H502" i="3"/>
  <c r="R501" i="3"/>
  <c r="Q501" i="3"/>
  <c r="H501" i="3"/>
  <c r="R500" i="3"/>
  <c r="Q500" i="3"/>
  <c r="S500" i="3" s="1"/>
  <c r="H500" i="3"/>
  <c r="I500" i="3" s="1"/>
  <c r="J500" i="3" s="1"/>
  <c r="R499" i="3"/>
  <c r="Q499" i="3"/>
  <c r="S499" i="3" s="1"/>
  <c r="H499" i="3"/>
  <c r="I499" i="3" s="1"/>
  <c r="J499" i="3" s="1"/>
  <c r="R498" i="3"/>
  <c r="Q498" i="3"/>
  <c r="H498" i="3"/>
  <c r="R497" i="3"/>
  <c r="Q497" i="3"/>
  <c r="S497" i="3" s="1"/>
  <c r="H497" i="3"/>
  <c r="I497" i="3" s="1"/>
  <c r="J497" i="3" s="1"/>
  <c r="R496" i="3"/>
  <c r="Q496" i="3"/>
  <c r="S496" i="3" s="1"/>
  <c r="H496" i="3"/>
  <c r="R495" i="3"/>
  <c r="Q495" i="3"/>
  <c r="H495" i="3"/>
  <c r="I495" i="3" s="1"/>
  <c r="R494" i="3"/>
  <c r="Q494" i="3"/>
  <c r="S494" i="3" s="1"/>
  <c r="H494" i="3"/>
  <c r="R493" i="3"/>
  <c r="Q493" i="3"/>
  <c r="S493" i="3" s="1"/>
  <c r="H493" i="3"/>
  <c r="I493" i="3" s="1"/>
  <c r="J493" i="3" s="1"/>
  <c r="R492" i="3"/>
  <c r="Q492" i="3"/>
  <c r="H492" i="3"/>
  <c r="R491" i="3"/>
  <c r="Q491" i="3"/>
  <c r="S491" i="3" s="1"/>
  <c r="H491" i="3"/>
  <c r="I491" i="3" s="1"/>
  <c r="J491" i="3" s="1"/>
  <c r="R490" i="3"/>
  <c r="Q490" i="3"/>
  <c r="S490" i="3" s="1"/>
  <c r="H490" i="3"/>
  <c r="R489" i="3"/>
  <c r="Q489" i="3"/>
  <c r="H489" i="3"/>
  <c r="I489" i="3" s="1"/>
  <c r="J489" i="3" s="1"/>
  <c r="R488" i="3"/>
  <c r="Q488" i="3"/>
  <c r="S488" i="3" s="1"/>
  <c r="H488" i="3"/>
  <c r="I488" i="3" s="1"/>
  <c r="J488" i="3" s="1"/>
  <c r="R487" i="3"/>
  <c r="Q487" i="3"/>
  <c r="H487" i="3"/>
  <c r="I487" i="3" s="1"/>
  <c r="J487" i="3" s="1"/>
  <c r="R486" i="3"/>
  <c r="Q486" i="3"/>
  <c r="S486" i="3" s="1"/>
  <c r="H486" i="3"/>
  <c r="R485" i="3"/>
  <c r="Q485" i="3"/>
  <c r="H485" i="3"/>
  <c r="I485" i="3" s="1"/>
  <c r="R484" i="3"/>
  <c r="Q484" i="3"/>
  <c r="S484" i="3" s="1"/>
  <c r="H484" i="3"/>
  <c r="R483" i="3"/>
  <c r="Q483" i="3"/>
  <c r="H483" i="3"/>
  <c r="R482" i="3"/>
  <c r="Q482" i="3"/>
  <c r="S482" i="3" s="1"/>
  <c r="H482" i="3"/>
  <c r="R481" i="3"/>
  <c r="Q481" i="3"/>
  <c r="H481" i="3"/>
  <c r="R480" i="3"/>
  <c r="Q480" i="3"/>
  <c r="S480" i="3" s="1"/>
  <c r="H480" i="3"/>
  <c r="I480" i="3" s="1"/>
  <c r="J480" i="3" s="1"/>
  <c r="R479" i="3"/>
  <c r="Q479" i="3"/>
  <c r="H479" i="3"/>
  <c r="R478" i="3"/>
  <c r="Q478" i="3"/>
  <c r="S478" i="3" s="1"/>
  <c r="H478" i="3"/>
  <c r="I478" i="3" s="1"/>
  <c r="J478" i="3" s="1"/>
  <c r="R477" i="3"/>
  <c r="Q477" i="3"/>
  <c r="H477" i="3"/>
  <c r="I477" i="3" s="1"/>
  <c r="J477" i="3" s="1"/>
  <c r="R476" i="3"/>
  <c r="Q476" i="3"/>
  <c r="S476" i="3" s="1"/>
  <c r="H476" i="3"/>
  <c r="I476" i="3" s="1"/>
  <c r="J476" i="3" s="1"/>
  <c r="R475" i="3"/>
  <c r="Q475" i="3"/>
  <c r="H475" i="3"/>
  <c r="I475" i="3" s="1"/>
  <c r="J475" i="3" s="1"/>
  <c r="R474" i="3"/>
  <c r="Q474" i="3"/>
  <c r="S474" i="3" s="1"/>
  <c r="H474" i="3"/>
  <c r="I474" i="3" s="1"/>
  <c r="J474" i="3" s="1"/>
  <c r="R473" i="3"/>
  <c r="Q473" i="3"/>
  <c r="H473" i="3"/>
  <c r="I473" i="3" s="1"/>
  <c r="J473" i="3" s="1"/>
  <c r="R472" i="3"/>
  <c r="Q472" i="3"/>
  <c r="S472" i="3" s="1"/>
  <c r="H472" i="3"/>
  <c r="I472" i="3" s="1"/>
  <c r="J472" i="3" s="1"/>
  <c r="R471" i="3"/>
  <c r="Q471" i="3"/>
  <c r="S471" i="3" s="1"/>
  <c r="H471" i="3"/>
  <c r="R470" i="3"/>
  <c r="Q470" i="3"/>
  <c r="S470" i="3" s="1"/>
  <c r="H470" i="3"/>
  <c r="I470" i="3" s="1"/>
  <c r="J470" i="3" s="1"/>
  <c r="R469" i="3"/>
  <c r="Q469" i="3"/>
  <c r="H469" i="3"/>
  <c r="R468" i="3"/>
  <c r="Q468" i="3"/>
  <c r="S468" i="3" s="1"/>
  <c r="H468" i="3"/>
  <c r="I468" i="3" s="1"/>
  <c r="J468" i="3" s="1"/>
  <c r="R467" i="3"/>
  <c r="Q467" i="3"/>
  <c r="H467" i="3"/>
  <c r="I467" i="3" s="1"/>
  <c r="J467" i="3" s="1"/>
  <c r="R466" i="3"/>
  <c r="Q466" i="3"/>
  <c r="S466" i="3" s="1"/>
  <c r="H466" i="3"/>
  <c r="I466" i="3" s="1"/>
  <c r="J466" i="3" s="1"/>
  <c r="R465" i="3"/>
  <c r="Q465" i="3"/>
  <c r="H465" i="3"/>
  <c r="I465" i="3" s="1"/>
  <c r="R464" i="3"/>
  <c r="Q464" i="3"/>
  <c r="S464" i="3" s="1"/>
  <c r="H464" i="3"/>
  <c r="I464" i="3" s="1"/>
  <c r="J464" i="3" s="1"/>
  <c r="R463" i="3"/>
  <c r="Q463" i="3"/>
  <c r="S463" i="3" s="1"/>
  <c r="H463" i="3"/>
  <c r="I463" i="3" s="1"/>
  <c r="R462" i="3"/>
  <c r="Q462" i="3"/>
  <c r="H462" i="3"/>
  <c r="I462" i="3" s="1"/>
  <c r="R461" i="3"/>
  <c r="Q461" i="3"/>
  <c r="S461" i="3" s="1"/>
  <c r="H461" i="3"/>
  <c r="R460" i="3"/>
  <c r="Q460" i="3"/>
  <c r="S460" i="3" s="1"/>
  <c r="H460" i="3"/>
  <c r="I460" i="3" s="1"/>
  <c r="J460" i="3" s="1"/>
  <c r="R459" i="3"/>
  <c r="Q459" i="3"/>
  <c r="H459" i="3"/>
  <c r="I459" i="3" s="1"/>
  <c r="R458" i="3"/>
  <c r="Q458" i="3"/>
  <c r="S458" i="3" s="1"/>
  <c r="H458" i="3"/>
  <c r="I458" i="3" s="1"/>
  <c r="J458" i="3" s="1"/>
  <c r="R457" i="3"/>
  <c r="Q457" i="3"/>
  <c r="H457" i="3"/>
  <c r="I457" i="3" s="1"/>
  <c r="R456" i="3"/>
  <c r="Q456" i="3"/>
  <c r="S456" i="3" s="1"/>
  <c r="H456" i="3"/>
  <c r="I456" i="3" s="1"/>
  <c r="J456" i="3" s="1"/>
  <c r="R455" i="3"/>
  <c r="Q455" i="3"/>
  <c r="S455" i="3" s="1"/>
  <c r="H455" i="3"/>
  <c r="I455" i="3" s="1"/>
  <c r="R454" i="3"/>
  <c r="Q454" i="3"/>
  <c r="H454" i="3"/>
  <c r="I454" i="3" s="1"/>
  <c r="J454" i="3" s="1"/>
  <c r="R453" i="3"/>
  <c r="Q453" i="3"/>
  <c r="H453" i="3"/>
  <c r="I453" i="3" s="1"/>
  <c r="R452" i="3"/>
  <c r="Q452" i="3"/>
  <c r="H452" i="3"/>
  <c r="I452" i="3" s="1"/>
  <c r="R451" i="3"/>
  <c r="Q451" i="3"/>
  <c r="S451" i="3" s="1"/>
  <c r="H451" i="3"/>
  <c r="R450" i="3"/>
  <c r="Q450" i="3"/>
  <c r="H450" i="3"/>
  <c r="I450" i="3" s="1"/>
  <c r="J450" i="3" s="1"/>
  <c r="R449" i="3"/>
  <c r="Q449" i="3"/>
  <c r="H449" i="3"/>
  <c r="I449" i="3" s="1"/>
  <c r="R448" i="3"/>
  <c r="Q448" i="3"/>
  <c r="S448" i="3" s="1"/>
  <c r="H448" i="3"/>
  <c r="I448" i="3" s="1"/>
  <c r="J448" i="3" s="1"/>
  <c r="R447" i="3"/>
  <c r="Q447" i="3"/>
  <c r="S447" i="3" s="1"/>
  <c r="H447" i="3"/>
  <c r="I447" i="3" s="1"/>
  <c r="J447" i="3" s="1"/>
  <c r="R446" i="3"/>
  <c r="Q446" i="3"/>
  <c r="S446" i="3" s="1"/>
  <c r="H446" i="3"/>
  <c r="I446" i="3" s="1"/>
  <c r="R445" i="3"/>
  <c r="Q445" i="3"/>
  <c r="S445" i="3" s="1"/>
  <c r="H445" i="3"/>
  <c r="I445" i="3" s="1"/>
  <c r="R444" i="3"/>
  <c r="Q444" i="3"/>
  <c r="S444" i="3" s="1"/>
  <c r="H444" i="3"/>
  <c r="R443" i="3"/>
  <c r="Q443" i="3"/>
  <c r="S443" i="3" s="1"/>
  <c r="H443" i="3"/>
  <c r="I443" i="3" s="1"/>
  <c r="R442" i="3"/>
  <c r="Q442" i="3"/>
  <c r="S442" i="3" s="1"/>
  <c r="H442" i="3"/>
  <c r="R441" i="3"/>
  <c r="Q441" i="3"/>
  <c r="S441" i="3" s="1"/>
  <c r="H441" i="3"/>
  <c r="I441" i="3" s="1"/>
  <c r="R440" i="3"/>
  <c r="Q440" i="3"/>
  <c r="H440" i="3"/>
  <c r="I440" i="3" s="1"/>
  <c r="J440" i="3" s="1"/>
  <c r="R439" i="3"/>
  <c r="Q439" i="3"/>
  <c r="H439" i="3"/>
  <c r="I439" i="3" s="1"/>
  <c r="R438" i="3"/>
  <c r="Q438" i="3"/>
  <c r="S438" i="3" s="1"/>
  <c r="H438" i="3"/>
  <c r="I438" i="3" s="1"/>
  <c r="R437" i="3"/>
  <c r="Q437" i="3"/>
  <c r="S437" i="3" s="1"/>
  <c r="H437" i="3"/>
  <c r="I437" i="3" s="1"/>
  <c r="J437" i="3" s="1"/>
  <c r="R436" i="3"/>
  <c r="Q436" i="3"/>
  <c r="H436" i="3"/>
  <c r="I436" i="3" s="1"/>
  <c r="R435" i="3"/>
  <c r="Q435" i="3"/>
  <c r="S435" i="3" s="1"/>
  <c r="H435" i="3"/>
  <c r="I435" i="3" s="1"/>
  <c r="R434" i="3"/>
  <c r="Q434" i="3"/>
  <c r="S434" i="3" s="1"/>
  <c r="H434" i="3"/>
  <c r="I434" i="3" s="1"/>
  <c r="R433" i="3"/>
  <c r="Q433" i="3"/>
  <c r="S433" i="3" s="1"/>
  <c r="H433" i="3"/>
  <c r="R432" i="3"/>
  <c r="Q432" i="3"/>
  <c r="S432" i="3" s="1"/>
  <c r="H432" i="3"/>
  <c r="I432" i="3" s="1"/>
  <c r="R431" i="3"/>
  <c r="Q431" i="3"/>
  <c r="S431" i="3" s="1"/>
  <c r="H431" i="3"/>
  <c r="I431" i="3" s="1"/>
  <c r="J431" i="3" s="1"/>
  <c r="R430" i="3"/>
  <c r="Q430" i="3"/>
  <c r="H430" i="3"/>
  <c r="I430" i="3" s="1"/>
  <c r="J430" i="3" s="1"/>
  <c r="R429" i="3"/>
  <c r="Q429" i="3"/>
  <c r="S429" i="3" s="1"/>
  <c r="H429" i="3"/>
  <c r="I429" i="3" s="1"/>
  <c r="J429" i="3" s="1"/>
  <c r="R428" i="3"/>
  <c r="Q428" i="3"/>
  <c r="S428" i="3" s="1"/>
  <c r="H428" i="3"/>
  <c r="I428" i="3" s="1"/>
  <c r="R427" i="3"/>
  <c r="Q427" i="3"/>
  <c r="H427" i="3"/>
  <c r="R426" i="3"/>
  <c r="Q426" i="3"/>
  <c r="S426" i="3" s="1"/>
  <c r="H426" i="3"/>
  <c r="I426" i="3" s="1"/>
  <c r="R425" i="3"/>
  <c r="Q425" i="3"/>
  <c r="S425" i="3" s="1"/>
  <c r="H425" i="3"/>
  <c r="R424" i="3"/>
  <c r="Q424" i="3"/>
  <c r="H424" i="3"/>
  <c r="I424" i="3" s="1"/>
  <c r="R423" i="3"/>
  <c r="Q423" i="3"/>
  <c r="S423" i="3" s="1"/>
  <c r="H423" i="3"/>
  <c r="I423" i="3" s="1"/>
  <c r="J423" i="3" s="1"/>
  <c r="R422" i="3"/>
  <c r="Q422" i="3"/>
  <c r="S422" i="3" s="1"/>
  <c r="H422" i="3"/>
  <c r="I422" i="3" s="1"/>
  <c r="J422" i="3" s="1"/>
  <c r="R421" i="3"/>
  <c r="Q421" i="3"/>
  <c r="H421" i="3"/>
  <c r="R420" i="3"/>
  <c r="Q420" i="3"/>
  <c r="S420" i="3" s="1"/>
  <c r="H420" i="3"/>
  <c r="R419" i="3"/>
  <c r="Q419" i="3"/>
  <c r="S419" i="3" s="1"/>
  <c r="H419" i="3"/>
  <c r="I419" i="3" s="1"/>
  <c r="J419" i="3" s="1"/>
  <c r="R418" i="3"/>
  <c r="Q418" i="3"/>
  <c r="H418" i="3"/>
  <c r="I418" i="3" s="1"/>
  <c r="R417" i="3"/>
  <c r="Q417" i="3"/>
  <c r="S417" i="3" s="1"/>
  <c r="H417" i="3"/>
  <c r="R416" i="3"/>
  <c r="Q416" i="3"/>
  <c r="S416" i="3" s="1"/>
  <c r="H416" i="3"/>
  <c r="I416" i="3" s="1"/>
  <c r="J416" i="3" s="1"/>
  <c r="R415" i="3"/>
  <c r="Q415" i="3"/>
  <c r="H415" i="3"/>
  <c r="R414" i="3"/>
  <c r="Q414" i="3"/>
  <c r="S414" i="3" s="1"/>
  <c r="H414" i="3"/>
  <c r="I414" i="3" s="1"/>
  <c r="R413" i="3"/>
  <c r="Q413" i="3"/>
  <c r="S413" i="3" s="1"/>
  <c r="H413" i="3"/>
  <c r="R412" i="3"/>
  <c r="Q412" i="3"/>
  <c r="H412" i="3"/>
  <c r="I412" i="3" s="1"/>
  <c r="J412" i="3" s="1"/>
  <c r="R411" i="3"/>
  <c r="Q411" i="3"/>
  <c r="S411" i="3" s="1"/>
  <c r="H411" i="3"/>
  <c r="I411" i="3" s="1"/>
  <c r="R410" i="3"/>
  <c r="Q410" i="3"/>
  <c r="S410" i="3" s="1"/>
  <c r="H410" i="3"/>
  <c r="R409" i="3"/>
  <c r="Q409" i="3"/>
  <c r="H409" i="3"/>
  <c r="R408" i="3"/>
  <c r="Q408" i="3"/>
  <c r="S408" i="3" s="1"/>
  <c r="H408" i="3"/>
  <c r="R407" i="3"/>
  <c r="Q407" i="3"/>
  <c r="S407" i="3" s="1"/>
  <c r="H407" i="3"/>
  <c r="I407" i="3" s="1"/>
  <c r="R406" i="3"/>
  <c r="Q406" i="3"/>
  <c r="H406" i="3"/>
  <c r="I406" i="3" s="1"/>
  <c r="J406" i="3" s="1"/>
  <c r="R405" i="3"/>
  <c r="Q405" i="3"/>
  <c r="S405" i="3" s="1"/>
  <c r="H405" i="3"/>
  <c r="I405" i="3" s="1"/>
  <c r="J405" i="3" s="1"/>
  <c r="R404" i="3"/>
  <c r="Q404" i="3"/>
  <c r="S404" i="3" s="1"/>
  <c r="H404" i="3"/>
  <c r="I404" i="3" s="1"/>
  <c r="R403" i="3"/>
  <c r="Q403" i="3"/>
  <c r="S403" i="3" s="1"/>
  <c r="H403" i="3"/>
  <c r="R402" i="3"/>
  <c r="Q402" i="3"/>
  <c r="S402" i="3" s="1"/>
  <c r="H402" i="3"/>
  <c r="I402" i="3" s="1"/>
  <c r="J402" i="3" s="1"/>
  <c r="R401" i="3"/>
  <c r="Q401" i="3"/>
  <c r="S401" i="3" s="1"/>
  <c r="H401" i="3"/>
  <c r="I401" i="3" s="1"/>
  <c r="J401" i="3" s="1"/>
  <c r="R400" i="3"/>
  <c r="Q400" i="3"/>
  <c r="H400" i="3"/>
  <c r="I400" i="3" s="1"/>
  <c r="J400" i="3" s="1"/>
  <c r="R399" i="3"/>
  <c r="Q399" i="3"/>
  <c r="S399" i="3" s="1"/>
  <c r="H399" i="3"/>
  <c r="R398" i="3"/>
  <c r="Q398" i="3"/>
  <c r="S398" i="3" s="1"/>
  <c r="H398" i="3"/>
  <c r="I398" i="3" s="1"/>
  <c r="J398" i="3" s="1"/>
  <c r="R397" i="3"/>
  <c r="Q397" i="3"/>
  <c r="H397" i="3"/>
  <c r="I397" i="3" s="1"/>
  <c r="R396" i="3"/>
  <c r="Q396" i="3"/>
  <c r="S396" i="3" s="1"/>
  <c r="H396" i="3"/>
  <c r="I396" i="3" s="1"/>
  <c r="R395" i="3"/>
  <c r="Q395" i="3"/>
  <c r="S395" i="3" s="1"/>
  <c r="H395" i="3"/>
  <c r="I395" i="3" s="1"/>
  <c r="J395" i="3" s="1"/>
  <c r="R394" i="3"/>
  <c r="Q394" i="3"/>
  <c r="H394" i="3"/>
  <c r="R393" i="3"/>
  <c r="Q393" i="3"/>
  <c r="S393" i="3" s="1"/>
  <c r="H393" i="3"/>
  <c r="R392" i="3"/>
  <c r="Q392" i="3"/>
  <c r="S392" i="3" s="1"/>
  <c r="H392" i="3"/>
  <c r="R391" i="3"/>
  <c r="Q391" i="3"/>
  <c r="H391" i="3"/>
  <c r="I391" i="3" s="1"/>
  <c r="J391" i="3" s="1"/>
  <c r="R390" i="3"/>
  <c r="Q390" i="3"/>
  <c r="S390" i="3" s="1"/>
  <c r="H390" i="3"/>
  <c r="I390" i="3" s="1"/>
  <c r="R389" i="3"/>
  <c r="Q389" i="3"/>
  <c r="S389" i="3" s="1"/>
  <c r="H389" i="3"/>
  <c r="I389" i="3" s="1"/>
  <c r="R388" i="3"/>
  <c r="Q388" i="3"/>
  <c r="H388" i="3"/>
  <c r="I388" i="3" s="1"/>
  <c r="R387" i="3"/>
  <c r="Q387" i="3"/>
  <c r="S387" i="3" s="1"/>
  <c r="H387" i="3"/>
  <c r="I387" i="3" s="1"/>
  <c r="R386" i="3"/>
  <c r="Q386" i="3"/>
  <c r="S386" i="3" s="1"/>
  <c r="H386" i="3"/>
  <c r="R385" i="3"/>
  <c r="Q385" i="3"/>
  <c r="H385" i="3"/>
  <c r="I385" i="3" s="1"/>
  <c r="J385" i="3" s="1"/>
  <c r="R384" i="3"/>
  <c r="Q384" i="3"/>
  <c r="S384" i="3" s="1"/>
  <c r="H384" i="3"/>
  <c r="I384" i="3" s="1"/>
  <c r="J384" i="3" s="1"/>
  <c r="R383" i="3"/>
  <c r="Q383" i="3"/>
  <c r="S383" i="3" s="1"/>
  <c r="H383" i="3"/>
  <c r="I383" i="3" s="1"/>
  <c r="R382" i="3"/>
  <c r="Q382" i="3"/>
  <c r="H382" i="3"/>
  <c r="R381" i="3"/>
  <c r="Q381" i="3"/>
  <c r="S381" i="3" s="1"/>
  <c r="H381" i="3"/>
  <c r="I381" i="3" s="1"/>
  <c r="J381" i="3" s="1"/>
  <c r="R380" i="3"/>
  <c r="Q380" i="3"/>
  <c r="S380" i="3" s="1"/>
  <c r="H380" i="3"/>
  <c r="I380" i="3" s="1"/>
  <c r="R379" i="3"/>
  <c r="Q379" i="3"/>
  <c r="H379" i="3"/>
  <c r="I379" i="3" s="1"/>
  <c r="R378" i="3"/>
  <c r="Q378" i="3"/>
  <c r="S378" i="3" s="1"/>
  <c r="H378" i="3"/>
  <c r="I378" i="3" s="1"/>
  <c r="J378" i="3" s="1"/>
  <c r="R377" i="3"/>
  <c r="Q377" i="3"/>
  <c r="S377" i="3" s="1"/>
  <c r="H377" i="3"/>
  <c r="I377" i="3" s="1"/>
  <c r="J377" i="3" s="1"/>
  <c r="R376" i="3"/>
  <c r="Q376" i="3"/>
  <c r="H376" i="3"/>
  <c r="I376" i="3" s="1"/>
  <c r="J376" i="3" s="1"/>
  <c r="R375" i="3"/>
  <c r="Q375" i="3"/>
  <c r="S375" i="3" s="1"/>
  <c r="H375" i="3"/>
  <c r="R374" i="3"/>
  <c r="Q374" i="3"/>
  <c r="S374" i="3" s="1"/>
  <c r="H374" i="3"/>
  <c r="I374" i="3" s="1"/>
  <c r="J374" i="3" s="1"/>
  <c r="R373" i="3"/>
  <c r="Q373" i="3"/>
  <c r="S373" i="3" s="1"/>
  <c r="H373" i="3"/>
  <c r="I373" i="3" s="1"/>
  <c r="R372" i="3"/>
  <c r="Q372" i="3"/>
  <c r="S372" i="3" s="1"/>
  <c r="H372" i="3"/>
  <c r="I372" i="3" s="1"/>
  <c r="J372" i="3" s="1"/>
  <c r="R371" i="3"/>
  <c r="Q371" i="3"/>
  <c r="S371" i="3" s="1"/>
  <c r="H371" i="3"/>
  <c r="R370" i="3"/>
  <c r="Q370" i="3"/>
  <c r="H370" i="3"/>
  <c r="I370" i="3" s="1"/>
  <c r="J370" i="3" s="1"/>
  <c r="R369" i="3"/>
  <c r="Q369" i="3"/>
  <c r="S369" i="3" s="1"/>
  <c r="H369" i="3"/>
  <c r="I369" i="3" s="1"/>
  <c r="J369" i="3" s="1"/>
  <c r="R368" i="3"/>
  <c r="Q368" i="3"/>
  <c r="S368" i="3" s="1"/>
  <c r="H368" i="3"/>
  <c r="I368" i="3" s="1"/>
  <c r="R367" i="3"/>
  <c r="Q367" i="3"/>
  <c r="H367" i="3"/>
  <c r="I367" i="3" s="1"/>
  <c r="R366" i="3"/>
  <c r="Q366" i="3"/>
  <c r="S366" i="3" s="1"/>
  <c r="H366" i="3"/>
  <c r="I366" i="3" s="1"/>
  <c r="R365" i="3"/>
  <c r="Q365" i="3"/>
  <c r="S365" i="3" s="1"/>
  <c r="H365" i="3"/>
  <c r="R364" i="3"/>
  <c r="Q364" i="3"/>
  <c r="H364" i="3"/>
  <c r="I364" i="3" s="1"/>
  <c r="J364" i="3" s="1"/>
  <c r="R363" i="3"/>
  <c r="Q363" i="3"/>
  <c r="S363" i="3" s="1"/>
  <c r="H363" i="3"/>
  <c r="I363" i="3" s="1"/>
  <c r="J363" i="3" s="1"/>
  <c r="R362" i="3"/>
  <c r="Q362" i="3"/>
  <c r="S362" i="3" s="1"/>
  <c r="H362" i="3"/>
  <c r="I362" i="3" s="1"/>
  <c r="J362" i="3" s="1"/>
  <c r="R361" i="3"/>
  <c r="Q361" i="3"/>
  <c r="H361" i="3"/>
  <c r="R360" i="3"/>
  <c r="Q360" i="3"/>
  <c r="S360" i="3" s="1"/>
  <c r="H360" i="3"/>
  <c r="I360" i="3" s="1"/>
  <c r="J360" i="3" s="1"/>
  <c r="R359" i="3"/>
  <c r="Q359" i="3"/>
  <c r="S359" i="3" s="1"/>
  <c r="H359" i="3"/>
  <c r="R358" i="3"/>
  <c r="Q358" i="3"/>
  <c r="H358" i="3"/>
  <c r="R357" i="3"/>
  <c r="Q357" i="3"/>
  <c r="S357" i="3" s="1"/>
  <c r="H357" i="3"/>
  <c r="I357" i="3" s="1"/>
  <c r="J357" i="3" s="1"/>
  <c r="R356" i="3"/>
  <c r="Q356" i="3"/>
  <c r="S356" i="3" s="1"/>
  <c r="H356" i="3"/>
  <c r="R355" i="3"/>
  <c r="Q355" i="3"/>
  <c r="S355" i="3" s="1"/>
  <c r="H355" i="3"/>
  <c r="I355" i="3" s="1"/>
  <c r="J355" i="3" s="1"/>
  <c r="R354" i="3"/>
  <c r="Q354" i="3"/>
  <c r="S354" i="3" s="1"/>
  <c r="H354" i="3"/>
  <c r="I354" i="3" s="1"/>
  <c r="R353" i="3"/>
  <c r="Q353" i="3"/>
  <c r="H353" i="3"/>
  <c r="I353" i="3" s="1"/>
  <c r="J353" i="3" s="1"/>
  <c r="R352" i="3"/>
  <c r="Q352" i="3"/>
  <c r="S352" i="3" s="1"/>
  <c r="H352" i="3"/>
  <c r="I352" i="3" s="1"/>
  <c r="R351" i="3"/>
  <c r="Q351" i="3"/>
  <c r="H351" i="3"/>
  <c r="I351" i="3" s="1"/>
  <c r="R350" i="3"/>
  <c r="Q350" i="3"/>
  <c r="S350" i="3" s="1"/>
  <c r="H350" i="3"/>
  <c r="I350" i="3" s="1"/>
  <c r="R349" i="3"/>
  <c r="Q349" i="3"/>
  <c r="S349" i="3" s="1"/>
  <c r="H349" i="3"/>
  <c r="I349" i="3" s="1"/>
  <c r="J349" i="3" s="1"/>
  <c r="R348" i="3"/>
  <c r="Q348" i="3"/>
  <c r="S348" i="3" s="1"/>
  <c r="H348" i="3"/>
  <c r="I348" i="3" s="1"/>
  <c r="J348" i="3" s="1"/>
  <c r="R347" i="3"/>
  <c r="Q347" i="3"/>
  <c r="S347" i="3" s="1"/>
  <c r="H347" i="3"/>
  <c r="I347" i="3" s="1"/>
  <c r="R346" i="3"/>
  <c r="Q346" i="3"/>
  <c r="S346" i="3" s="1"/>
  <c r="H346" i="3"/>
  <c r="I346" i="3" s="1"/>
  <c r="R345" i="3"/>
  <c r="Q345" i="3"/>
  <c r="S345" i="3" s="1"/>
  <c r="H345" i="3"/>
  <c r="R344" i="3"/>
  <c r="Q344" i="3"/>
  <c r="S344" i="3" s="1"/>
  <c r="H344" i="3"/>
  <c r="I344" i="3" s="1"/>
  <c r="J344" i="3" s="1"/>
  <c r="R343" i="3"/>
  <c r="Q343" i="3"/>
  <c r="S343" i="3" s="1"/>
  <c r="H343" i="3"/>
  <c r="R342" i="3"/>
  <c r="Q342" i="3"/>
  <c r="S342" i="3" s="1"/>
  <c r="H342" i="3"/>
  <c r="I342" i="3" s="1"/>
  <c r="R341" i="3"/>
  <c r="Q341" i="3"/>
  <c r="S341" i="3" s="1"/>
  <c r="H341" i="3"/>
  <c r="R340" i="3"/>
  <c r="Q340" i="3"/>
  <c r="S340" i="3" s="1"/>
  <c r="H340" i="3"/>
  <c r="I340" i="3" s="1"/>
  <c r="J340" i="3" s="1"/>
  <c r="R339" i="3"/>
  <c r="Q339" i="3"/>
  <c r="S339" i="3" s="1"/>
  <c r="H339" i="3"/>
  <c r="R338" i="3"/>
  <c r="Q338" i="3"/>
  <c r="S338" i="3" s="1"/>
  <c r="H338" i="3"/>
  <c r="I338" i="3" s="1"/>
  <c r="R337" i="3"/>
  <c r="Q337" i="3"/>
  <c r="S337" i="3" s="1"/>
  <c r="H337" i="3"/>
  <c r="R336" i="3"/>
  <c r="Q336" i="3"/>
  <c r="S336" i="3" s="1"/>
  <c r="H336" i="3"/>
  <c r="I336" i="3" s="1"/>
  <c r="J336" i="3" s="1"/>
  <c r="R335" i="3"/>
  <c r="Q335" i="3"/>
  <c r="S335" i="3" s="1"/>
  <c r="H335" i="3"/>
  <c r="R334" i="3"/>
  <c r="Q334" i="3"/>
  <c r="S334" i="3" s="1"/>
  <c r="H334" i="3"/>
  <c r="I334" i="3" s="1"/>
  <c r="J334" i="3" s="1"/>
  <c r="R333" i="3"/>
  <c r="Q333" i="3"/>
  <c r="H333" i="3"/>
  <c r="I333" i="3" s="1"/>
  <c r="R332" i="3"/>
  <c r="Q332" i="3"/>
  <c r="S332" i="3" s="1"/>
  <c r="H332" i="3"/>
  <c r="I332" i="3" s="1"/>
  <c r="J332" i="3" s="1"/>
  <c r="R331" i="3"/>
  <c r="Q331" i="3"/>
  <c r="H331" i="3"/>
  <c r="I331" i="3" s="1"/>
  <c r="J331" i="3" s="1"/>
  <c r="R330" i="3"/>
  <c r="Q330" i="3"/>
  <c r="S330" i="3" s="1"/>
  <c r="H330" i="3"/>
  <c r="R329" i="3"/>
  <c r="Q329" i="3"/>
  <c r="H329" i="3"/>
  <c r="I329" i="3" s="1"/>
  <c r="J329" i="3" s="1"/>
  <c r="R328" i="3"/>
  <c r="Q328" i="3"/>
  <c r="S328" i="3" s="1"/>
  <c r="H328" i="3"/>
  <c r="R327" i="3"/>
  <c r="Q327" i="3"/>
  <c r="H327" i="3"/>
  <c r="R326" i="3"/>
  <c r="Q326" i="3"/>
  <c r="S326" i="3" s="1"/>
  <c r="H326" i="3"/>
  <c r="I326" i="3" s="1"/>
  <c r="J326" i="3" s="1"/>
  <c r="R325" i="3"/>
  <c r="Q325" i="3"/>
  <c r="H325" i="3"/>
  <c r="R324" i="3"/>
  <c r="Q324" i="3"/>
  <c r="S324" i="3" s="1"/>
  <c r="H324" i="3"/>
  <c r="R323" i="3"/>
  <c r="Q323" i="3"/>
  <c r="H323" i="3"/>
  <c r="I323" i="3" s="1"/>
  <c r="J323" i="3" s="1"/>
  <c r="R322" i="3"/>
  <c r="Q322" i="3"/>
  <c r="S322" i="3" s="1"/>
  <c r="H322" i="3"/>
  <c r="R321" i="3"/>
  <c r="Q321" i="3"/>
  <c r="H321" i="3"/>
  <c r="R320" i="3"/>
  <c r="Q320" i="3"/>
  <c r="S320" i="3" s="1"/>
  <c r="H320" i="3"/>
  <c r="I320" i="3" s="1"/>
  <c r="J320" i="3" s="1"/>
  <c r="R319" i="3"/>
  <c r="Q319" i="3"/>
  <c r="H319" i="3"/>
  <c r="R318" i="3"/>
  <c r="Q318" i="3"/>
  <c r="S318" i="3" s="1"/>
  <c r="H318" i="3"/>
  <c r="I318" i="3" s="1"/>
  <c r="J318" i="3" s="1"/>
  <c r="R317" i="3"/>
  <c r="Q317" i="3"/>
  <c r="H317" i="3"/>
  <c r="I317" i="3" s="1"/>
  <c r="J317" i="3" s="1"/>
  <c r="R316" i="3"/>
  <c r="Q316" i="3"/>
  <c r="S316" i="3" s="1"/>
  <c r="H316" i="3"/>
  <c r="I316" i="3" s="1"/>
  <c r="J316" i="3" s="1"/>
  <c r="R315" i="3"/>
  <c r="Q315" i="3"/>
  <c r="H315" i="3"/>
  <c r="I315" i="3" s="1"/>
  <c r="J315" i="3" s="1"/>
  <c r="R314" i="3"/>
  <c r="Q314" i="3"/>
  <c r="S314" i="3" s="1"/>
  <c r="H314" i="3"/>
  <c r="R313" i="3"/>
  <c r="Q313" i="3"/>
  <c r="H313" i="3"/>
  <c r="I313" i="3" s="1"/>
  <c r="J313" i="3" s="1"/>
  <c r="R312" i="3"/>
  <c r="Q312" i="3"/>
  <c r="S312" i="3" s="1"/>
  <c r="H312" i="3"/>
  <c r="R311" i="3"/>
  <c r="Q311" i="3"/>
  <c r="H311" i="3"/>
  <c r="R310" i="3"/>
  <c r="Q310" i="3"/>
  <c r="S310" i="3" s="1"/>
  <c r="H310" i="3"/>
  <c r="I310" i="3" s="1"/>
  <c r="J310" i="3" s="1"/>
  <c r="R309" i="3"/>
  <c r="Q309" i="3"/>
  <c r="H309" i="3"/>
  <c r="R308" i="3"/>
  <c r="Q308" i="3"/>
  <c r="S308" i="3" s="1"/>
  <c r="H308" i="3"/>
  <c r="I308" i="3" s="1"/>
  <c r="J308" i="3" s="1"/>
  <c r="R307" i="3"/>
  <c r="Q307" i="3"/>
  <c r="H307" i="3"/>
  <c r="I307" i="3" s="1"/>
  <c r="J307" i="3" s="1"/>
  <c r="R306" i="3"/>
  <c r="Q306" i="3"/>
  <c r="S306" i="3" s="1"/>
  <c r="H306" i="3"/>
  <c r="R305" i="3"/>
  <c r="Q305" i="3"/>
  <c r="H305" i="3"/>
  <c r="I305" i="3" s="1"/>
  <c r="J305" i="3" s="1"/>
  <c r="R304" i="3"/>
  <c r="Q304" i="3"/>
  <c r="S304" i="3" s="1"/>
  <c r="H304" i="3"/>
  <c r="I304" i="3" s="1"/>
  <c r="J304" i="3" s="1"/>
  <c r="R303" i="3"/>
  <c r="Q303" i="3"/>
  <c r="H303" i="3"/>
  <c r="R302" i="3"/>
  <c r="Q302" i="3"/>
  <c r="S302" i="3" s="1"/>
  <c r="H302" i="3"/>
  <c r="I302" i="3" s="1"/>
  <c r="J302" i="3" s="1"/>
  <c r="R301" i="3"/>
  <c r="Q301" i="3"/>
  <c r="H301" i="3"/>
  <c r="I301" i="3" s="1"/>
  <c r="J301" i="3" s="1"/>
  <c r="R300" i="3"/>
  <c r="Q300" i="3"/>
  <c r="S300" i="3" s="1"/>
  <c r="H300" i="3"/>
  <c r="I300" i="3" s="1"/>
  <c r="J300" i="3" s="1"/>
  <c r="R299" i="3"/>
  <c r="Q299" i="3"/>
  <c r="H299" i="3"/>
  <c r="I299" i="3" s="1"/>
  <c r="J299" i="3" s="1"/>
  <c r="R298" i="3"/>
  <c r="Q298" i="3"/>
  <c r="S298" i="3" s="1"/>
  <c r="H298" i="3"/>
  <c r="R297" i="3"/>
  <c r="Q297" i="3"/>
  <c r="H297" i="3"/>
  <c r="I297" i="3" s="1"/>
  <c r="J297" i="3" s="1"/>
  <c r="R296" i="3"/>
  <c r="Q296" i="3"/>
  <c r="S296" i="3" s="1"/>
  <c r="H296" i="3"/>
  <c r="R295" i="3"/>
  <c r="Q295" i="3"/>
  <c r="H295" i="3"/>
  <c r="R294" i="3"/>
  <c r="Q294" i="3"/>
  <c r="S294" i="3" s="1"/>
  <c r="H294" i="3"/>
  <c r="I294" i="3" s="1"/>
  <c r="J294" i="3" s="1"/>
  <c r="R293" i="3"/>
  <c r="Q293" i="3"/>
  <c r="H293" i="3"/>
  <c r="R292" i="3"/>
  <c r="Q292" i="3"/>
  <c r="S292" i="3" s="1"/>
  <c r="H292" i="3"/>
  <c r="I292" i="3" s="1"/>
  <c r="J292" i="3" s="1"/>
  <c r="R291" i="3"/>
  <c r="Q291" i="3"/>
  <c r="H291" i="3"/>
  <c r="I291" i="3" s="1"/>
  <c r="R290" i="3"/>
  <c r="Q290" i="3"/>
  <c r="S290" i="3" s="1"/>
  <c r="H290" i="3"/>
  <c r="R289" i="3"/>
  <c r="Q289" i="3"/>
  <c r="H289" i="3"/>
  <c r="I289" i="3" s="1"/>
  <c r="J289" i="3" s="1"/>
  <c r="R288" i="3"/>
  <c r="Q288" i="3"/>
  <c r="S288" i="3" s="1"/>
  <c r="H288" i="3"/>
  <c r="I288" i="3" s="1"/>
  <c r="J288" i="3" s="1"/>
  <c r="R287" i="3"/>
  <c r="Q287" i="3"/>
  <c r="H287" i="3"/>
  <c r="R286" i="3"/>
  <c r="Q286" i="3"/>
  <c r="S286" i="3" s="1"/>
  <c r="H286" i="3"/>
  <c r="I286" i="3" s="1"/>
  <c r="J286" i="3" s="1"/>
  <c r="R285" i="3"/>
  <c r="Q285" i="3"/>
  <c r="H285" i="3"/>
  <c r="I285" i="3" s="1"/>
  <c r="J285" i="3" s="1"/>
  <c r="R284" i="3"/>
  <c r="Q284" i="3"/>
  <c r="S284" i="3" s="1"/>
  <c r="H284" i="3"/>
  <c r="I284" i="3" s="1"/>
  <c r="J284" i="3" s="1"/>
  <c r="R283" i="3"/>
  <c r="Q283" i="3"/>
  <c r="H283" i="3"/>
  <c r="R282" i="3"/>
  <c r="Q282" i="3"/>
  <c r="S282" i="3" s="1"/>
  <c r="H282" i="3"/>
  <c r="R281" i="3"/>
  <c r="Q281" i="3"/>
  <c r="H281" i="3"/>
  <c r="I281" i="3" s="1"/>
  <c r="J281" i="3" s="1"/>
  <c r="R280" i="3"/>
  <c r="Q280" i="3"/>
  <c r="S280" i="3" s="1"/>
  <c r="H280" i="3"/>
  <c r="R279" i="3"/>
  <c r="Q279" i="3"/>
  <c r="S279" i="3" s="1"/>
  <c r="H279" i="3"/>
  <c r="R278" i="3"/>
  <c r="Q278" i="3"/>
  <c r="S278" i="3" s="1"/>
  <c r="H278" i="3"/>
  <c r="I278" i="3" s="1"/>
  <c r="J278" i="3" s="1"/>
  <c r="R277" i="3"/>
  <c r="Q277" i="3"/>
  <c r="H277" i="3"/>
  <c r="R276" i="3"/>
  <c r="Q276" i="3"/>
  <c r="S276" i="3" s="1"/>
  <c r="H276" i="3"/>
  <c r="I276" i="3" s="1"/>
  <c r="J276" i="3" s="1"/>
  <c r="R275" i="3"/>
  <c r="Q275" i="3"/>
  <c r="H275" i="3"/>
  <c r="I275" i="3" s="1"/>
  <c r="J275" i="3" s="1"/>
  <c r="R274" i="3"/>
  <c r="Q274" i="3"/>
  <c r="S274" i="3" s="1"/>
  <c r="H274" i="3"/>
  <c r="I274" i="3" s="1"/>
  <c r="J274" i="3" s="1"/>
  <c r="R273" i="3"/>
  <c r="Q273" i="3"/>
  <c r="H273" i="3"/>
  <c r="I273" i="3" s="1"/>
  <c r="J273" i="3" s="1"/>
  <c r="R272" i="3"/>
  <c r="Q272" i="3"/>
  <c r="S272" i="3" s="1"/>
  <c r="H272" i="3"/>
  <c r="R271" i="3"/>
  <c r="Q271" i="3"/>
  <c r="H271" i="3"/>
  <c r="R270" i="3"/>
  <c r="Q270" i="3"/>
  <c r="S270" i="3" s="1"/>
  <c r="H270" i="3"/>
  <c r="R269" i="3"/>
  <c r="Q269" i="3"/>
  <c r="H269" i="3"/>
  <c r="R268" i="3"/>
  <c r="Q268" i="3"/>
  <c r="S268" i="3" s="1"/>
  <c r="H268" i="3"/>
  <c r="I268" i="3" s="1"/>
  <c r="J268" i="3" s="1"/>
  <c r="R267" i="3"/>
  <c r="Q267" i="3"/>
  <c r="H267" i="3"/>
  <c r="R266" i="3"/>
  <c r="Q266" i="3"/>
  <c r="S266" i="3" s="1"/>
  <c r="H266" i="3"/>
  <c r="R265" i="3"/>
  <c r="Q265" i="3"/>
  <c r="H265" i="3"/>
  <c r="I265" i="3" s="1"/>
  <c r="R264" i="3"/>
  <c r="Q264" i="3"/>
  <c r="S264" i="3" s="1"/>
  <c r="H264" i="3"/>
  <c r="R263" i="3"/>
  <c r="Q263" i="3"/>
  <c r="S263" i="3" s="1"/>
  <c r="H263" i="3"/>
  <c r="I263" i="3" s="1"/>
  <c r="J263" i="3" s="1"/>
  <c r="R262" i="3"/>
  <c r="Q262" i="3"/>
  <c r="S262" i="3" s="1"/>
  <c r="H262" i="3"/>
  <c r="I262" i="3" s="1"/>
  <c r="R261" i="3"/>
  <c r="Q261" i="3"/>
  <c r="H261" i="3"/>
  <c r="I261" i="3" s="1"/>
  <c r="J261" i="3" s="1"/>
  <c r="R260" i="3"/>
  <c r="Q260" i="3"/>
  <c r="S260" i="3" s="1"/>
  <c r="H260" i="3"/>
  <c r="R259" i="3"/>
  <c r="Q259" i="3"/>
  <c r="H259" i="3"/>
  <c r="I259" i="3" s="1"/>
  <c r="R258" i="3"/>
  <c r="Q258" i="3"/>
  <c r="S258" i="3" s="1"/>
  <c r="H258" i="3"/>
  <c r="I258" i="3" s="1"/>
  <c r="R257" i="3"/>
  <c r="Q257" i="3"/>
  <c r="H257" i="3"/>
  <c r="R256" i="3"/>
  <c r="Q256" i="3"/>
  <c r="S256" i="3" s="1"/>
  <c r="H256" i="3"/>
  <c r="I256" i="3" s="1"/>
  <c r="J256" i="3" s="1"/>
  <c r="R255" i="3"/>
  <c r="Q255" i="3"/>
  <c r="H255" i="3"/>
  <c r="I255" i="3" s="1"/>
  <c r="R254" i="3"/>
  <c r="Q254" i="3"/>
  <c r="S254" i="3" s="1"/>
  <c r="H254" i="3"/>
  <c r="R253" i="3"/>
  <c r="Q253" i="3"/>
  <c r="H253" i="3"/>
  <c r="I253" i="3" s="1"/>
  <c r="J253" i="3" s="1"/>
  <c r="R252" i="3"/>
  <c r="Q252" i="3"/>
  <c r="S252" i="3" s="1"/>
  <c r="H252" i="3"/>
  <c r="I252" i="3" s="1"/>
  <c r="J252" i="3" s="1"/>
  <c r="R251" i="3"/>
  <c r="Q251" i="3"/>
  <c r="H251" i="3"/>
  <c r="I251" i="3" s="1"/>
  <c r="R250" i="3"/>
  <c r="Q250" i="3"/>
  <c r="S250" i="3" s="1"/>
  <c r="H250" i="3"/>
  <c r="I250" i="3" s="1"/>
  <c r="R249" i="3"/>
  <c r="Q249" i="3"/>
  <c r="H249" i="3"/>
  <c r="I249" i="3" s="1"/>
  <c r="J249" i="3" s="1"/>
  <c r="R248" i="3"/>
  <c r="Q248" i="3"/>
  <c r="S248" i="3" s="1"/>
  <c r="H248" i="3"/>
  <c r="R247" i="3"/>
  <c r="Q247" i="3"/>
  <c r="H247" i="3"/>
  <c r="R246" i="3"/>
  <c r="Q246" i="3"/>
  <c r="S246" i="3" s="1"/>
  <c r="H246" i="3"/>
  <c r="I246" i="3" s="1"/>
  <c r="R245" i="3"/>
  <c r="Q245" i="3"/>
  <c r="H245" i="3"/>
  <c r="R244" i="3"/>
  <c r="Q244" i="3"/>
  <c r="S244" i="3" s="1"/>
  <c r="H244" i="3"/>
  <c r="R243" i="3"/>
  <c r="Q243" i="3"/>
  <c r="H243" i="3"/>
  <c r="I243" i="3" s="1"/>
  <c r="R242" i="3"/>
  <c r="Q242" i="3"/>
  <c r="S242" i="3" s="1"/>
  <c r="H242" i="3"/>
  <c r="I242" i="3" s="1"/>
  <c r="J242" i="3" s="1"/>
  <c r="R241" i="3"/>
  <c r="Q241" i="3"/>
  <c r="H241" i="3"/>
  <c r="R240" i="3"/>
  <c r="Q240" i="3"/>
  <c r="S240" i="3" s="1"/>
  <c r="H240" i="3"/>
  <c r="I240" i="3" s="1"/>
  <c r="J240" i="3" s="1"/>
  <c r="R239" i="3"/>
  <c r="Q239" i="3"/>
  <c r="H239" i="3"/>
  <c r="I239" i="3" s="1"/>
  <c r="R238" i="3"/>
  <c r="Q238" i="3"/>
  <c r="S238" i="3" s="1"/>
  <c r="H238" i="3"/>
  <c r="R237" i="3"/>
  <c r="Q237" i="3"/>
  <c r="H237" i="3"/>
  <c r="I237" i="3" s="1"/>
  <c r="J237" i="3" s="1"/>
  <c r="R236" i="3"/>
  <c r="Q236" i="3"/>
  <c r="S236" i="3" s="1"/>
  <c r="H236" i="3"/>
  <c r="I236" i="3" s="1"/>
  <c r="J236" i="3" s="1"/>
  <c r="R235" i="3"/>
  <c r="Q235" i="3"/>
  <c r="H235" i="3"/>
  <c r="R234" i="3"/>
  <c r="Q234" i="3"/>
  <c r="S234" i="3" s="1"/>
  <c r="H234" i="3"/>
  <c r="I234" i="3" s="1"/>
  <c r="R233" i="3"/>
  <c r="Q233" i="3"/>
  <c r="H233" i="3"/>
  <c r="R232" i="3"/>
  <c r="Q232" i="3"/>
  <c r="S232" i="3" s="1"/>
  <c r="H232" i="3"/>
  <c r="R231" i="3"/>
  <c r="Q231" i="3"/>
  <c r="H231" i="3"/>
  <c r="I231" i="3" s="1"/>
  <c r="J231" i="3" s="1"/>
  <c r="R230" i="3"/>
  <c r="Q230" i="3"/>
  <c r="S230" i="3" s="1"/>
  <c r="H230" i="3"/>
  <c r="I230" i="3" s="1"/>
  <c r="R229" i="3"/>
  <c r="Q229" i="3"/>
  <c r="H229" i="3"/>
  <c r="I229" i="3" s="1"/>
  <c r="J229" i="3" s="1"/>
  <c r="R228" i="3"/>
  <c r="Q228" i="3"/>
  <c r="S228" i="3" s="1"/>
  <c r="H228" i="3"/>
  <c r="R227" i="3"/>
  <c r="Q227" i="3"/>
  <c r="H227" i="3"/>
  <c r="I227" i="3" s="1"/>
  <c r="R226" i="3"/>
  <c r="Q226" i="3"/>
  <c r="S226" i="3" s="1"/>
  <c r="H226" i="3"/>
  <c r="I226" i="3" s="1"/>
  <c r="J226" i="3" s="1"/>
  <c r="R225" i="3"/>
  <c r="Q225" i="3"/>
  <c r="H225" i="3"/>
  <c r="R224" i="3"/>
  <c r="Q224" i="3"/>
  <c r="S224" i="3" s="1"/>
  <c r="H224" i="3"/>
  <c r="I224" i="3" s="1"/>
  <c r="J224" i="3" s="1"/>
  <c r="R223" i="3"/>
  <c r="Q223" i="3"/>
  <c r="H223" i="3"/>
  <c r="R222" i="3"/>
  <c r="Q222" i="3"/>
  <c r="S222" i="3" s="1"/>
  <c r="H222" i="3"/>
  <c r="I222" i="3" s="1"/>
  <c r="R221" i="3"/>
  <c r="Q221" i="3"/>
  <c r="H221" i="3"/>
  <c r="I221" i="3" s="1"/>
  <c r="J221" i="3" s="1"/>
  <c r="R220" i="3"/>
  <c r="Q220" i="3"/>
  <c r="S220" i="3" s="1"/>
  <c r="H220" i="3"/>
  <c r="I220" i="3" s="1"/>
  <c r="J220" i="3" s="1"/>
  <c r="R219" i="3"/>
  <c r="Q219" i="3"/>
  <c r="H219" i="3"/>
  <c r="I219" i="3" s="1"/>
  <c r="R218" i="3"/>
  <c r="Q218" i="3"/>
  <c r="S218" i="3" s="1"/>
  <c r="H218" i="3"/>
  <c r="I218" i="3" s="1"/>
  <c r="R217" i="3"/>
  <c r="Q217" i="3"/>
  <c r="H217" i="3"/>
  <c r="R216" i="3"/>
  <c r="Q216" i="3"/>
  <c r="S216" i="3" s="1"/>
  <c r="H216" i="3"/>
  <c r="I216" i="3" s="1"/>
  <c r="J216" i="3" s="1"/>
  <c r="R215" i="3"/>
  <c r="Q215" i="3"/>
  <c r="H215" i="3"/>
  <c r="I215" i="3" s="1"/>
  <c r="R214" i="3"/>
  <c r="Q214" i="3"/>
  <c r="S214" i="3" s="1"/>
  <c r="H214" i="3"/>
  <c r="R213" i="3"/>
  <c r="Q213" i="3"/>
  <c r="H213" i="3"/>
  <c r="I213" i="3" s="1"/>
  <c r="J213" i="3" s="1"/>
  <c r="R212" i="3"/>
  <c r="Q212" i="3"/>
  <c r="S212" i="3" s="1"/>
  <c r="H212" i="3"/>
  <c r="I212" i="3" s="1"/>
  <c r="J212" i="3" s="1"/>
  <c r="R211" i="3"/>
  <c r="Q211" i="3"/>
  <c r="H211" i="3"/>
  <c r="R210" i="3"/>
  <c r="Q210" i="3"/>
  <c r="S210" i="3" s="1"/>
  <c r="H210" i="3"/>
  <c r="R209" i="3"/>
  <c r="Q209" i="3"/>
  <c r="H209" i="3"/>
  <c r="I209" i="3" s="1"/>
  <c r="J209" i="3" s="1"/>
  <c r="R208" i="3"/>
  <c r="Q208" i="3"/>
  <c r="S208" i="3" s="1"/>
  <c r="H208" i="3"/>
  <c r="I208" i="3" s="1"/>
  <c r="J208" i="3" s="1"/>
  <c r="R207" i="3"/>
  <c r="Q207" i="3"/>
  <c r="H207" i="3"/>
  <c r="I207" i="3" s="1"/>
  <c r="J207" i="3" s="1"/>
  <c r="R206" i="3"/>
  <c r="Q206" i="3"/>
  <c r="S206" i="3" s="1"/>
  <c r="H206" i="3"/>
  <c r="I206" i="3" s="1"/>
  <c r="J206" i="3" s="1"/>
  <c r="R205" i="3"/>
  <c r="Q205" i="3"/>
  <c r="H205" i="3"/>
  <c r="I205" i="3" s="1"/>
  <c r="J205" i="3" s="1"/>
  <c r="R204" i="3"/>
  <c r="Q204" i="3"/>
  <c r="S204" i="3" s="1"/>
  <c r="H204" i="3"/>
  <c r="R203" i="3"/>
  <c r="Q203" i="3"/>
  <c r="H203" i="3"/>
  <c r="R202" i="3"/>
  <c r="Q202" i="3"/>
  <c r="S202" i="3" s="1"/>
  <c r="H202" i="3"/>
  <c r="I202" i="3" s="1"/>
  <c r="J202" i="3" s="1"/>
  <c r="R201" i="3"/>
  <c r="Q201" i="3"/>
  <c r="H201" i="3"/>
  <c r="R200" i="3"/>
  <c r="Q200" i="3"/>
  <c r="H200" i="3"/>
  <c r="R199" i="3"/>
  <c r="Q199" i="3"/>
  <c r="H199" i="3"/>
  <c r="I199" i="3" s="1"/>
  <c r="J199" i="3" s="1"/>
  <c r="R198" i="3"/>
  <c r="Q198" i="3"/>
  <c r="H198" i="3"/>
  <c r="R197" i="3"/>
  <c r="Q197" i="3"/>
  <c r="H197" i="3"/>
  <c r="R196" i="3"/>
  <c r="Q196" i="3"/>
  <c r="H196" i="3"/>
  <c r="R195" i="3"/>
  <c r="Q195" i="3"/>
  <c r="H195" i="3"/>
  <c r="I195" i="3" s="1"/>
  <c r="R194" i="3"/>
  <c r="Q194" i="3"/>
  <c r="H194" i="3"/>
  <c r="I194" i="3" s="1"/>
  <c r="J194" i="3" s="1"/>
  <c r="R193" i="3"/>
  <c r="Q193" i="3"/>
  <c r="H193" i="3"/>
  <c r="R192" i="3"/>
  <c r="Q192" i="3"/>
  <c r="S192" i="3" s="1"/>
  <c r="H192" i="3"/>
  <c r="I192" i="3" s="1"/>
  <c r="R191" i="3"/>
  <c r="Q191" i="3"/>
  <c r="H191" i="3"/>
  <c r="I191" i="3" s="1"/>
  <c r="J191" i="3" s="1"/>
  <c r="R190" i="3"/>
  <c r="Q190" i="3"/>
  <c r="H190" i="3"/>
  <c r="R189" i="3"/>
  <c r="Q189" i="3"/>
  <c r="S189" i="3" s="1"/>
  <c r="H189" i="3"/>
  <c r="I189" i="3" s="1"/>
  <c r="J189" i="3" s="1"/>
  <c r="R188" i="3"/>
  <c r="Q188" i="3"/>
  <c r="S188" i="3" s="1"/>
  <c r="H188" i="3"/>
  <c r="I188" i="3" s="1"/>
  <c r="R187" i="3"/>
  <c r="Q187" i="3"/>
  <c r="S187" i="3" s="1"/>
  <c r="H187" i="3"/>
  <c r="I187" i="3" s="1"/>
  <c r="J187" i="3" s="1"/>
  <c r="R186" i="3"/>
  <c r="Q186" i="3"/>
  <c r="S186" i="3" s="1"/>
  <c r="H186" i="3"/>
  <c r="R185" i="3"/>
  <c r="Q185" i="3"/>
  <c r="S185" i="3" s="1"/>
  <c r="H185" i="3"/>
  <c r="R184" i="3"/>
  <c r="Q184" i="3"/>
  <c r="S184" i="3" s="1"/>
  <c r="H184" i="3"/>
  <c r="I184" i="3" s="1"/>
  <c r="J184" i="3" s="1"/>
  <c r="R183" i="3"/>
  <c r="Q183" i="3"/>
  <c r="S183" i="3" s="1"/>
  <c r="H183" i="3"/>
  <c r="I183" i="3" s="1"/>
  <c r="J183" i="3" s="1"/>
  <c r="R182" i="3"/>
  <c r="Q182" i="3"/>
  <c r="S182" i="3" s="1"/>
  <c r="H182" i="3"/>
  <c r="R181" i="3"/>
  <c r="Q181" i="3"/>
  <c r="S181" i="3" s="1"/>
  <c r="H181" i="3"/>
  <c r="I181" i="3" s="1"/>
  <c r="J181" i="3" s="1"/>
  <c r="R180" i="3"/>
  <c r="Q180" i="3"/>
  <c r="S180" i="3" s="1"/>
  <c r="H180" i="3"/>
  <c r="I180" i="3" s="1"/>
  <c r="J180" i="3" s="1"/>
  <c r="R179" i="3"/>
  <c r="Q179" i="3"/>
  <c r="S179" i="3" s="1"/>
  <c r="H179" i="3"/>
  <c r="I179" i="3" s="1"/>
  <c r="J179" i="3" s="1"/>
  <c r="R178" i="3"/>
  <c r="Q178" i="3"/>
  <c r="S178" i="3" s="1"/>
  <c r="H178" i="3"/>
  <c r="R177" i="3"/>
  <c r="Q177" i="3"/>
  <c r="S177" i="3" s="1"/>
  <c r="H177" i="3"/>
  <c r="I177" i="3" s="1"/>
  <c r="J177" i="3" s="1"/>
  <c r="R176" i="3"/>
  <c r="Q176" i="3"/>
  <c r="S176" i="3" s="1"/>
  <c r="H176" i="3"/>
  <c r="I176" i="3" s="1"/>
  <c r="J176" i="3" s="1"/>
  <c r="R175" i="3"/>
  <c r="Q175" i="3"/>
  <c r="S175" i="3" s="1"/>
  <c r="H175" i="3"/>
  <c r="I175" i="3" s="1"/>
  <c r="J175" i="3" s="1"/>
  <c r="R174" i="3"/>
  <c r="Q174" i="3"/>
  <c r="S174" i="3" s="1"/>
  <c r="H174" i="3"/>
  <c r="R173" i="3"/>
  <c r="Q173" i="3"/>
  <c r="S173" i="3" s="1"/>
  <c r="H173" i="3"/>
  <c r="I173" i="3" s="1"/>
  <c r="J173" i="3" s="1"/>
  <c r="R172" i="3"/>
  <c r="Q172" i="3"/>
  <c r="S172" i="3" s="1"/>
  <c r="H172" i="3"/>
  <c r="I172" i="3" s="1"/>
  <c r="J172" i="3" s="1"/>
  <c r="R171" i="3"/>
  <c r="Q171" i="3"/>
  <c r="S171" i="3" s="1"/>
  <c r="H171" i="3"/>
  <c r="I171" i="3" s="1"/>
  <c r="J171" i="3" s="1"/>
  <c r="R170" i="3"/>
  <c r="Q170" i="3"/>
  <c r="S170" i="3" s="1"/>
  <c r="H170" i="3"/>
  <c r="R169" i="3"/>
  <c r="Q169" i="3"/>
  <c r="S169" i="3" s="1"/>
  <c r="H169" i="3"/>
  <c r="I169" i="3" s="1"/>
  <c r="J169" i="3" s="1"/>
  <c r="R168" i="3"/>
  <c r="Q168" i="3"/>
  <c r="S168" i="3" s="1"/>
  <c r="H168" i="3"/>
  <c r="I168" i="3" s="1"/>
  <c r="J168" i="3" s="1"/>
  <c r="R167" i="3"/>
  <c r="Q167" i="3"/>
  <c r="S167" i="3" s="1"/>
  <c r="H167" i="3"/>
  <c r="I167" i="3" s="1"/>
  <c r="J167" i="3" s="1"/>
  <c r="R166" i="3"/>
  <c r="Q166" i="3"/>
  <c r="S166" i="3" s="1"/>
  <c r="H166" i="3"/>
  <c r="R165" i="3"/>
  <c r="Q165" i="3"/>
  <c r="S165" i="3" s="1"/>
  <c r="H165" i="3"/>
  <c r="R164" i="3"/>
  <c r="Q164" i="3"/>
  <c r="S164" i="3" s="1"/>
  <c r="H164" i="3"/>
  <c r="I164" i="3" s="1"/>
  <c r="J164" i="3" s="1"/>
  <c r="R163" i="3"/>
  <c r="Q163" i="3"/>
  <c r="S163" i="3" s="1"/>
  <c r="H163" i="3"/>
  <c r="I163" i="3" s="1"/>
  <c r="J163" i="3" s="1"/>
  <c r="R162" i="3"/>
  <c r="Q162" i="3"/>
  <c r="S162" i="3" s="1"/>
  <c r="H162" i="3"/>
  <c r="R161" i="3"/>
  <c r="Q161" i="3"/>
  <c r="S161" i="3" s="1"/>
  <c r="H161" i="3"/>
  <c r="R160" i="3"/>
  <c r="Q160" i="3"/>
  <c r="S160" i="3" s="1"/>
  <c r="H160" i="3"/>
  <c r="I160" i="3" s="1"/>
  <c r="J160" i="3" s="1"/>
  <c r="R159" i="3"/>
  <c r="Q159" i="3"/>
  <c r="S159" i="3" s="1"/>
  <c r="H159" i="3"/>
  <c r="I159" i="3" s="1"/>
  <c r="J159" i="3" s="1"/>
  <c r="R158" i="3"/>
  <c r="Q158" i="3"/>
  <c r="S158" i="3" s="1"/>
  <c r="H158" i="3"/>
  <c r="R157" i="3"/>
  <c r="Q157" i="3"/>
  <c r="S157" i="3" s="1"/>
  <c r="H157" i="3"/>
  <c r="R156" i="3"/>
  <c r="Q156" i="3"/>
  <c r="S156" i="3" s="1"/>
  <c r="H156" i="3"/>
  <c r="I156" i="3" s="1"/>
  <c r="J156" i="3" s="1"/>
  <c r="R155" i="3"/>
  <c r="Q155" i="3"/>
  <c r="S155" i="3" s="1"/>
  <c r="H155" i="3"/>
  <c r="I155" i="3" s="1"/>
  <c r="J155" i="3" s="1"/>
  <c r="R154" i="3"/>
  <c r="Q154" i="3"/>
  <c r="S154" i="3" s="1"/>
  <c r="H154" i="3"/>
  <c r="R153" i="3"/>
  <c r="Q153" i="3"/>
  <c r="S153" i="3" s="1"/>
  <c r="H153" i="3"/>
  <c r="R152" i="3"/>
  <c r="Q152" i="3"/>
  <c r="S152" i="3" s="1"/>
  <c r="H152" i="3"/>
  <c r="I152" i="3" s="1"/>
  <c r="J152" i="3" s="1"/>
  <c r="R151" i="3"/>
  <c r="Q151" i="3"/>
  <c r="S151" i="3" s="1"/>
  <c r="H151" i="3"/>
  <c r="I151" i="3" s="1"/>
  <c r="J151" i="3" s="1"/>
  <c r="R150" i="3"/>
  <c r="Q150" i="3"/>
  <c r="S150" i="3" s="1"/>
  <c r="H150" i="3"/>
  <c r="R149" i="3"/>
  <c r="Q149" i="3"/>
  <c r="S149" i="3" s="1"/>
  <c r="H149" i="3"/>
  <c r="R148" i="3"/>
  <c r="Q148" i="3"/>
  <c r="S148" i="3" s="1"/>
  <c r="H148" i="3"/>
  <c r="I148" i="3" s="1"/>
  <c r="J148" i="3" s="1"/>
  <c r="R147" i="3"/>
  <c r="Q147" i="3"/>
  <c r="S147" i="3" s="1"/>
  <c r="H147" i="3"/>
  <c r="I147" i="3" s="1"/>
  <c r="J147" i="3" s="1"/>
  <c r="R146" i="3"/>
  <c r="Q146" i="3"/>
  <c r="S146" i="3" s="1"/>
  <c r="H146" i="3"/>
  <c r="R145" i="3"/>
  <c r="Q145" i="3"/>
  <c r="S145" i="3" s="1"/>
  <c r="H145" i="3"/>
  <c r="R144" i="3"/>
  <c r="Q144" i="3"/>
  <c r="S144" i="3" s="1"/>
  <c r="H144" i="3"/>
  <c r="I144" i="3" s="1"/>
  <c r="J144" i="3" s="1"/>
  <c r="R143" i="3"/>
  <c r="Q143" i="3"/>
  <c r="S143" i="3" s="1"/>
  <c r="H143" i="3"/>
  <c r="I143" i="3" s="1"/>
  <c r="J143" i="3" s="1"/>
  <c r="R142" i="3"/>
  <c r="Q142" i="3"/>
  <c r="S142" i="3" s="1"/>
  <c r="H142" i="3"/>
  <c r="R141" i="3"/>
  <c r="Q141" i="3"/>
  <c r="S141" i="3" s="1"/>
  <c r="F141" i="3"/>
  <c r="H141" i="3" s="1"/>
  <c r="R140" i="3"/>
  <c r="F140" i="3"/>
  <c r="H140" i="3" s="1"/>
  <c r="S139" i="3"/>
  <c r="R139" i="3"/>
  <c r="F139" i="3"/>
  <c r="H139" i="3" s="1"/>
  <c r="S138" i="3"/>
  <c r="R138" i="3"/>
  <c r="F138" i="3"/>
  <c r="H138" i="3" s="1"/>
  <c r="S137" i="3"/>
  <c r="R137" i="3"/>
  <c r="F137" i="3"/>
  <c r="H137" i="3" s="1"/>
  <c r="R136" i="3"/>
  <c r="H136" i="3"/>
  <c r="I136" i="3" s="1"/>
  <c r="J136" i="3" s="1"/>
  <c r="F136" i="3"/>
  <c r="R135" i="3"/>
  <c r="F135" i="3"/>
  <c r="H135" i="3" s="1"/>
  <c r="R134" i="3"/>
  <c r="F134" i="3"/>
  <c r="H134" i="3" s="1"/>
  <c r="I134" i="3" s="1"/>
  <c r="J134" i="3" s="1"/>
  <c r="R133" i="3"/>
  <c r="H133" i="3"/>
  <c r="I133" i="3" s="1"/>
  <c r="S132" i="3"/>
  <c r="R132" i="3"/>
  <c r="H132" i="3"/>
  <c r="S131" i="3"/>
  <c r="R131" i="3"/>
  <c r="H131" i="3"/>
  <c r="I131" i="3" s="1"/>
  <c r="J131" i="3" s="1"/>
  <c r="S130" i="3"/>
  <c r="R130" i="3"/>
  <c r="H130" i="3"/>
  <c r="S129" i="3"/>
  <c r="H129" i="3"/>
  <c r="I129" i="3" s="1"/>
  <c r="J129" i="3" s="1"/>
  <c r="S128" i="3"/>
  <c r="R128" i="3"/>
  <c r="H128" i="3"/>
  <c r="I128" i="3" s="1"/>
  <c r="S127" i="3"/>
  <c r="R127" i="3"/>
  <c r="H127" i="3"/>
  <c r="S126" i="3"/>
  <c r="R126" i="3"/>
  <c r="H126" i="3"/>
  <c r="I126" i="3" s="1"/>
  <c r="J126" i="3" s="1"/>
  <c r="S125" i="3"/>
  <c r="R125" i="3"/>
  <c r="H125" i="3"/>
  <c r="S124" i="3"/>
  <c r="R124" i="3"/>
  <c r="H124" i="3"/>
  <c r="I124" i="3" s="1"/>
  <c r="S123" i="3"/>
  <c r="H123" i="3"/>
  <c r="S122" i="3"/>
  <c r="R122" i="3"/>
  <c r="H122" i="3"/>
  <c r="I122" i="3" s="1"/>
  <c r="J122" i="3" s="1"/>
  <c r="S121" i="3"/>
  <c r="R121" i="3"/>
  <c r="H121" i="3"/>
  <c r="I121" i="3" s="1"/>
  <c r="J121" i="3" s="1"/>
  <c r="S120" i="3"/>
  <c r="R120" i="3"/>
  <c r="H120" i="3"/>
  <c r="S119" i="3"/>
  <c r="H119" i="3"/>
  <c r="I119" i="3" s="1"/>
  <c r="J119" i="3" s="1"/>
  <c r="S118" i="3"/>
  <c r="R118" i="3"/>
  <c r="H118" i="3"/>
  <c r="S117" i="3"/>
  <c r="R117" i="3"/>
  <c r="H117" i="3"/>
  <c r="I117" i="3" s="1"/>
  <c r="J117" i="3" s="1"/>
  <c r="S116" i="3"/>
  <c r="R116" i="3"/>
  <c r="H116" i="3"/>
  <c r="I116" i="3" s="1"/>
  <c r="J116" i="3" s="1"/>
  <c r="R115" i="3"/>
  <c r="H115" i="3"/>
  <c r="I115" i="3" s="1"/>
  <c r="J115" i="3" s="1"/>
  <c r="R114" i="3"/>
  <c r="H114" i="3"/>
  <c r="I114" i="3" s="1"/>
  <c r="J114" i="3" s="1"/>
  <c r="R113" i="3"/>
  <c r="H113" i="3"/>
  <c r="I113" i="3" s="1"/>
  <c r="J113" i="3" s="1"/>
  <c r="S112" i="3"/>
  <c r="R112" i="3"/>
  <c r="H112" i="3"/>
  <c r="I112" i="3" s="1"/>
  <c r="J112" i="3" s="1"/>
  <c r="R111" i="3"/>
  <c r="H111" i="3"/>
  <c r="S110" i="3"/>
  <c r="R110" i="3"/>
  <c r="H110" i="3"/>
  <c r="I110" i="3" s="1"/>
  <c r="R109" i="3"/>
  <c r="H109" i="3"/>
  <c r="I109" i="3" s="1"/>
  <c r="R108" i="3"/>
  <c r="H108" i="3"/>
  <c r="I108" i="3" s="1"/>
  <c r="S107" i="3"/>
  <c r="R107" i="3"/>
  <c r="H107" i="3"/>
  <c r="I107" i="3" s="1"/>
  <c r="J107" i="3" s="1"/>
  <c r="S106" i="3"/>
  <c r="R106" i="3"/>
  <c r="H106" i="3"/>
  <c r="I106" i="3" s="1"/>
  <c r="J106" i="3" s="1"/>
  <c r="S105" i="3"/>
  <c r="R105" i="3"/>
  <c r="H105" i="3"/>
  <c r="I105" i="3" s="1"/>
  <c r="J105" i="3" s="1"/>
  <c r="S104" i="3"/>
  <c r="R104" i="3"/>
  <c r="H104" i="3"/>
  <c r="I104" i="3" s="1"/>
  <c r="S103" i="3"/>
  <c r="R103" i="3"/>
  <c r="H103" i="3"/>
  <c r="I103" i="3" s="1"/>
  <c r="J103" i="3" s="1"/>
  <c r="S102" i="3"/>
  <c r="R102" i="3"/>
  <c r="H102" i="3"/>
  <c r="I102" i="3" s="1"/>
  <c r="J102" i="3" s="1"/>
  <c r="S101" i="3"/>
  <c r="R101" i="3"/>
  <c r="H101" i="3"/>
  <c r="S100" i="3"/>
  <c r="R100" i="3"/>
  <c r="H100" i="3"/>
  <c r="I100" i="3" s="1"/>
  <c r="S99" i="3"/>
  <c r="R99" i="3"/>
  <c r="H99" i="3"/>
  <c r="S98" i="3"/>
  <c r="R98" i="3"/>
  <c r="H98" i="3"/>
  <c r="I98" i="3" s="1"/>
  <c r="J98" i="3" s="1"/>
  <c r="S97" i="3"/>
  <c r="R97" i="3"/>
  <c r="H97" i="3"/>
  <c r="I97" i="3" s="1"/>
  <c r="J97" i="3" s="1"/>
  <c r="S96" i="3"/>
  <c r="R96" i="3"/>
  <c r="H96" i="3"/>
  <c r="I96" i="3" s="1"/>
  <c r="S95" i="3"/>
  <c r="R95" i="3"/>
  <c r="H95" i="3"/>
  <c r="I95" i="3" s="1"/>
  <c r="J95" i="3" s="1"/>
  <c r="S94" i="3"/>
  <c r="R94" i="3"/>
  <c r="H94" i="3"/>
  <c r="I94" i="3" s="1"/>
  <c r="J94" i="3" s="1"/>
  <c r="S93" i="3"/>
  <c r="R93" i="3"/>
  <c r="H93" i="3"/>
  <c r="S92" i="3"/>
  <c r="R92" i="3"/>
  <c r="H92" i="3"/>
  <c r="I92" i="3" s="1"/>
  <c r="S91" i="3"/>
  <c r="R91" i="3"/>
  <c r="H91" i="3"/>
  <c r="S90" i="3"/>
  <c r="R90" i="3"/>
  <c r="H90" i="3"/>
  <c r="I90" i="3" s="1"/>
  <c r="J90" i="3" s="1"/>
  <c r="S89" i="3"/>
  <c r="R89" i="3"/>
  <c r="H89" i="3"/>
  <c r="I89" i="3" s="1"/>
  <c r="J89" i="3" s="1"/>
  <c r="S88" i="3"/>
  <c r="R88" i="3"/>
  <c r="H88" i="3"/>
  <c r="I88" i="3" s="1"/>
  <c r="S87" i="3"/>
  <c r="R87" i="3"/>
  <c r="H87" i="3"/>
  <c r="I87" i="3" s="1"/>
  <c r="J87" i="3" s="1"/>
  <c r="S86" i="3"/>
  <c r="R86" i="3"/>
  <c r="H86" i="3"/>
  <c r="I86" i="3" s="1"/>
  <c r="J86" i="3" s="1"/>
  <c r="S85" i="3"/>
  <c r="R85" i="3"/>
  <c r="H85" i="3"/>
  <c r="S84" i="3"/>
  <c r="R84" i="3"/>
  <c r="H84" i="3"/>
  <c r="I84" i="3" s="1"/>
  <c r="R83" i="3"/>
  <c r="H83" i="3"/>
  <c r="R82" i="3"/>
  <c r="H82" i="3"/>
  <c r="I82" i="3" s="1"/>
  <c r="R81" i="3"/>
  <c r="H81" i="3"/>
  <c r="I81" i="3" s="1"/>
  <c r="R80" i="3"/>
  <c r="H80" i="3"/>
  <c r="I80" i="3" s="1"/>
  <c r="R79" i="3"/>
  <c r="H79" i="3"/>
  <c r="S78" i="3"/>
  <c r="R78" i="3"/>
  <c r="H78" i="3"/>
  <c r="I78" i="3" s="1"/>
  <c r="J78" i="3" s="1"/>
  <c r="R77" i="3"/>
  <c r="H77" i="3"/>
  <c r="S76" i="3"/>
  <c r="R76" i="3"/>
  <c r="H76" i="3"/>
  <c r="I76" i="3" s="1"/>
  <c r="J76" i="3" s="1"/>
  <c r="S75" i="3"/>
  <c r="R75" i="3"/>
  <c r="H75" i="3"/>
  <c r="I75" i="3" s="1"/>
  <c r="J75" i="3" s="1"/>
  <c r="S74" i="3"/>
  <c r="R74" i="3"/>
  <c r="H74" i="3"/>
  <c r="R73" i="3"/>
  <c r="H73" i="3"/>
  <c r="I73" i="3" s="1"/>
  <c r="J73" i="3" s="1"/>
  <c r="R72" i="3"/>
  <c r="H72" i="3"/>
  <c r="R71" i="3"/>
  <c r="H71" i="3"/>
  <c r="I71" i="3" s="1"/>
  <c r="J71" i="3" s="1"/>
  <c r="R70" i="3"/>
  <c r="H70" i="3"/>
  <c r="S69" i="3"/>
  <c r="R69" i="3"/>
  <c r="H69" i="3"/>
  <c r="I69" i="3" s="1"/>
  <c r="J69" i="3" s="1"/>
  <c r="R68" i="3"/>
  <c r="H68" i="3"/>
  <c r="R67" i="3"/>
  <c r="H67" i="3"/>
  <c r="I67" i="3" s="1"/>
  <c r="J67" i="3" s="1"/>
  <c r="R66" i="3"/>
  <c r="H66" i="3"/>
  <c r="R65" i="3"/>
  <c r="H65" i="3"/>
  <c r="I65" i="3" s="1"/>
  <c r="J65" i="3" s="1"/>
  <c r="S64" i="3"/>
  <c r="R64" i="3"/>
  <c r="H64" i="3"/>
  <c r="I64" i="3" s="1"/>
  <c r="J64" i="3" s="1"/>
  <c r="R63" i="3"/>
  <c r="H63" i="3"/>
  <c r="I63" i="3" s="1"/>
  <c r="J63" i="3" s="1"/>
  <c r="S62" i="3"/>
  <c r="R62" i="3"/>
  <c r="H62" i="3"/>
  <c r="I62" i="3" s="1"/>
  <c r="J62" i="3" s="1"/>
  <c r="R61" i="3"/>
  <c r="H61" i="3"/>
  <c r="R60" i="3"/>
  <c r="H60" i="3"/>
  <c r="I60" i="3" s="1"/>
  <c r="J60" i="3" s="1"/>
  <c r="R59" i="3"/>
  <c r="H59" i="3"/>
  <c r="S58" i="3"/>
  <c r="R58" i="3"/>
  <c r="H58" i="3"/>
  <c r="I58" i="3" s="1"/>
  <c r="J58" i="3" s="1"/>
  <c r="R57" i="3"/>
  <c r="H57" i="3"/>
  <c r="R56" i="3"/>
  <c r="H56" i="3"/>
  <c r="I56" i="3" s="1"/>
  <c r="J56" i="3" s="1"/>
  <c r="R55" i="3"/>
  <c r="H55" i="3"/>
  <c r="R54" i="3"/>
  <c r="H54" i="3"/>
  <c r="I54" i="3" s="1"/>
  <c r="J54" i="3" s="1"/>
  <c r="R53" i="3"/>
  <c r="H53" i="3"/>
  <c r="I53" i="3" s="1"/>
  <c r="R52" i="3"/>
  <c r="H52" i="3"/>
  <c r="I52" i="3" s="1"/>
  <c r="J52" i="3" s="1"/>
  <c r="S51" i="3"/>
  <c r="R51" i="3"/>
  <c r="H51" i="3"/>
  <c r="S50" i="3"/>
  <c r="H50" i="3"/>
  <c r="I50" i="3" s="1"/>
  <c r="J50" i="3" s="1"/>
  <c r="R49" i="3"/>
  <c r="H49" i="3"/>
  <c r="R48" i="3"/>
  <c r="H48" i="3"/>
  <c r="I48" i="3" s="1"/>
  <c r="J48" i="3" s="1"/>
  <c r="S47" i="3"/>
  <c r="H47" i="3"/>
  <c r="R46" i="3"/>
  <c r="H46" i="3"/>
  <c r="I46" i="3" s="1"/>
  <c r="J46" i="3" s="1"/>
  <c r="S45" i="3"/>
  <c r="H45" i="3"/>
  <c r="R44" i="3"/>
  <c r="H44" i="3"/>
  <c r="I44" i="3" s="1"/>
  <c r="J44" i="3" s="1"/>
  <c r="R43" i="3"/>
  <c r="H43" i="3"/>
  <c r="S42" i="3"/>
  <c r="H42" i="3"/>
  <c r="I42" i="3" s="1"/>
  <c r="J42" i="3" s="1"/>
  <c r="R41" i="3"/>
  <c r="H41" i="3"/>
  <c r="S40" i="3"/>
  <c r="R40" i="3"/>
  <c r="H40" i="3"/>
  <c r="S39" i="3"/>
  <c r="H39" i="3"/>
  <c r="I39" i="3" s="1"/>
  <c r="J39" i="3" s="1"/>
  <c r="S38" i="3"/>
  <c r="R38" i="3"/>
  <c r="H38" i="3"/>
  <c r="R37" i="3"/>
  <c r="H37" i="3"/>
  <c r="I37" i="3" s="1"/>
  <c r="J37" i="3" s="1"/>
  <c r="S36" i="3"/>
  <c r="R36" i="3"/>
  <c r="H36" i="3"/>
  <c r="S35" i="3"/>
  <c r="H35" i="3"/>
  <c r="I35" i="3" s="1"/>
  <c r="J35" i="3" s="1"/>
  <c r="S34" i="3"/>
  <c r="R34" i="3"/>
  <c r="H34" i="3"/>
  <c r="S33" i="3"/>
  <c r="H33" i="3"/>
  <c r="I33" i="3" s="1"/>
  <c r="J33" i="3" s="1"/>
  <c r="S32" i="3"/>
  <c r="R32" i="3"/>
  <c r="H32" i="3"/>
  <c r="I32" i="3" s="1"/>
  <c r="J32" i="3" s="1"/>
  <c r="S31" i="3"/>
  <c r="R31" i="3"/>
  <c r="H31" i="3"/>
  <c r="S30" i="3"/>
  <c r="R30" i="3"/>
  <c r="H30" i="3"/>
  <c r="I30" i="3" s="1"/>
  <c r="J30" i="3" s="1"/>
  <c r="S29" i="3"/>
  <c r="R29" i="3"/>
  <c r="H29" i="3"/>
  <c r="S28" i="3"/>
  <c r="R28" i="3"/>
  <c r="H28" i="3"/>
  <c r="S27" i="3"/>
  <c r="R27" i="3"/>
  <c r="H27" i="3"/>
  <c r="I27" i="3" s="1"/>
  <c r="J27" i="3" s="1"/>
  <c r="S26" i="3"/>
  <c r="R26" i="3"/>
  <c r="H26" i="3"/>
  <c r="I26" i="3" s="1"/>
  <c r="R25" i="3"/>
  <c r="H25" i="3"/>
  <c r="I25" i="3" s="1"/>
  <c r="J25" i="3" s="1"/>
  <c r="S24" i="3"/>
  <c r="R24" i="3"/>
  <c r="H24" i="3"/>
  <c r="S23" i="3"/>
  <c r="R23" i="3"/>
  <c r="H23" i="3"/>
  <c r="I23" i="3" s="1"/>
  <c r="S22" i="3"/>
  <c r="R22" i="3"/>
  <c r="F22" i="3"/>
  <c r="H22" i="3" s="1"/>
  <c r="I22" i="3" s="1"/>
  <c r="J22" i="3" s="1"/>
  <c r="S21" i="3"/>
  <c r="R21" i="3"/>
  <c r="H21" i="3"/>
  <c r="R20" i="3"/>
  <c r="H20" i="3"/>
  <c r="S19" i="3"/>
  <c r="R19" i="3"/>
  <c r="F19" i="3"/>
  <c r="H19" i="3" s="1"/>
  <c r="S18" i="3"/>
  <c r="R18" i="3"/>
  <c r="F18" i="3"/>
  <c r="H18" i="3" s="1"/>
  <c r="S17" i="3"/>
  <c r="R17" i="3"/>
  <c r="H17" i="3"/>
  <c r="I17" i="3" s="1"/>
  <c r="R16" i="3"/>
  <c r="F16" i="3"/>
  <c r="H16" i="3" s="1"/>
  <c r="S15" i="3"/>
  <c r="R15" i="3"/>
  <c r="F15" i="3"/>
  <c r="H15" i="3" s="1"/>
  <c r="S14" i="3"/>
  <c r="R14" i="3"/>
  <c r="F14" i="3"/>
  <c r="H14" i="3" s="1"/>
  <c r="R13" i="3"/>
  <c r="H13" i="3"/>
  <c r="I13" i="3" s="1"/>
  <c r="J13" i="3" s="1"/>
  <c r="F13" i="3"/>
  <c r="R12" i="3"/>
  <c r="F12" i="3"/>
  <c r="H12" i="3" s="1"/>
  <c r="R11" i="3"/>
  <c r="F11" i="3"/>
  <c r="H11" i="3" s="1"/>
  <c r="S10" i="3"/>
  <c r="R10" i="3"/>
  <c r="F10" i="3"/>
  <c r="H10" i="3" s="1"/>
  <c r="I10" i="3" s="1"/>
  <c r="J10" i="3" s="1"/>
  <c r="S9" i="3"/>
  <c r="R9" i="3"/>
  <c r="H9" i="3"/>
  <c r="F9" i="3"/>
  <c r="S8" i="3"/>
  <c r="R8" i="3"/>
  <c r="F8" i="3"/>
  <c r="H8" i="3" s="1"/>
  <c r="I8" i="3" s="1"/>
  <c r="J8" i="3" s="1"/>
  <c r="S7" i="3"/>
  <c r="R7" i="3"/>
  <c r="H7" i="3"/>
  <c r="S6" i="3"/>
  <c r="R6" i="3"/>
  <c r="H6" i="3"/>
  <c r="I6" i="3" s="1"/>
  <c r="J6" i="3" s="1"/>
  <c r="S5" i="3"/>
  <c r="R5" i="3"/>
  <c r="H5" i="3"/>
  <c r="I5" i="3" s="1"/>
  <c r="J5" i="3" s="1"/>
  <c r="S4" i="3"/>
  <c r="R4" i="3"/>
  <c r="F4" i="3"/>
  <c r="H4" i="3" s="1"/>
  <c r="S3" i="3"/>
  <c r="R3" i="3"/>
  <c r="F3" i="3"/>
  <c r="H3" i="3" s="1"/>
  <c r="R2" i="3"/>
  <c r="H2" i="3"/>
  <c r="J462" i="3" l="1"/>
  <c r="J234" i="3"/>
  <c r="J258" i="3"/>
  <c r="J188" i="3"/>
  <c r="J342" i="3"/>
  <c r="J346" i="3"/>
  <c r="J350" i="3"/>
  <c r="J485" i="3"/>
  <c r="J338" i="3"/>
  <c r="J407" i="3"/>
  <c r="J552" i="3"/>
  <c r="I669" i="3"/>
  <c r="J669" i="3" s="1"/>
  <c r="J291" i="3"/>
  <c r="I444" i="3"/>
  <c r="J444" i="3" s="1"/>
  <c r="J185" i="3"/>
  <c r="J218" i="3"/>
  <c r="J230" i="3"/>
  <c r="I283" i="3"/>
  <c r="J283" i="3" s="1"/>
  <c r="J414" i="3"/>
  <c r="I185" i="3"/>
  <c r="I356" i="3"/>
  <c r="J356" i="3" s="1"/>
  <c r="J514" i="3"/>
  <c r="J655" i="3"/>
  <c r="I83" i="3"/>
  <c r="J83" i="3" s="1"/>
  <c r="I28" i="3"/>
  <c r="J28" i="3" s="1"/>
  <c r="I36" i="3"/>
  <c r="J36" i="3" s="1"/>
  <c r="I72" i="3"/>
  <c r="J72" i="3" s="1"/>
  <c r="I210" i="3"/>
  <c r="J210" i="3" s="1"/>
  <c r="I40" i="3"/>
  <c r="J40" i="3" s="1"/>
  <c r="I57" i="3"/>
  <c r="J57" i="3" s="1"/>
  <c r="I70" i="3"/>
  <c r="J70" i="3" s="1"/>
  <c r="I79" i="3"/>
  <c r="J79" i="3" s="1"/>
  <c r="I74" i="3"/>
  <c r="J74" i="3" s="1"/>
  <c r="I123" i="3"/>
  <c r="J123" i="3" s="1"/>
  <c r="I55" i="3"/>
  <c r="J55" i="3" s="1"/>
  <c r="I118" i="3"/>
  <c r="J118" i="3" s="1"/>
  <c r="J26" i="3"/>
  <c r="J80" i="3"/>
  <c r="J92" i="3"/>
  <c r="J108" i="3"/>
  <c r="J128" i="3"/>
  <c r="J133" i="3"/>
  <c r="I233" i="3"/>
  <c r="J233" i="3" s="1"/>
  <c r="J250" i="3"/>
  <c r="J347" i="3"/>
  <c r="J351" i="3"/>
  <c r="J424" i="3"/>
  <c r="J426" i="3"/>
  <c r="J432" i="3"/>
  <c r="J441" i="3"/>
  <c r="J495" i="3"/>
  <c r="J626" i="3"/>
  <c r="J633" i="3"/>
  <c r="J643" i="3"/>
  <c r="J656" i="3"/>
  <c r="J88" i="3"/>
  <c r="J104" i="3"/>
  <c r="J124" i="3"/>
  <c r="I198" i="3"/>
  <c r="J198" i="3" s="1"/>
  <c r="I247" i="3"/>
  <c r="J247" i="3" s="1"/>
  <c r="I266" i="3"/>
  <c r="J266" i="3" s="1"/>
  <c r="I271" i="3"/>
  <c r="J271" i="3" s="1"/>
  <c r="I321" i="3"/>
  <c r="J321" i="3" s="1"/>
  <c r="I359" i="3"/>
  <c r="J359" i="3" s="1"/>
  <c r="I386" i="3"/>
  <c r="J386" i="3" s="1"/>
  <c r="J388" i="3"/>
  <c r="I394" i="3"/>
  <c r="J394" i="3" s="1"/>
  <c r="J396" i="3"/>
  <c r="I408" i="3"/>
  <c r="J408" i="3" s="1"/>
  <c r="I410" i="3"/>
  <c r="J410" i="3" s="1"/>
  <c r="J434" i="3"/>
  <c r="I451" i="3"/>
  <c r="J451" i="3" s="1"/>
  <c r="I504" i="3"/>
  <c r="J504" i="3" s="1"/>
  <c r="I521" i="3"/>
  <c r="J521" i="3" s="1"/>
  <c r="I538" i="3"/>
  <c r="J538" i="3" s="1"/>
  <c r="I546" i="3"/>
  <c r="J546" i="3" s="1"/>
  <c r="I576" i="3"/>
  <c r="J576" i="3" s="1"/>
  <c r="I593" i="3"/>
  <c r="J593" i="3" s="1"/>
  <c r="I610" i="3"/>
  <c r="J610" i="3" s="1"/>
  <c r="I618" i="3"/>
  <c r="J618" i="3" s="1"/>
  <c r="I635" i="3"/>
  <c r="J635" i="3" s="1"/>
  <c r="J663" i="3"/>
  <c r="I678" i="3"/>
  <c r="J678" i="3" s="1"/>
  <c r="J17" i="3"/>
  <c r="J53" i="3"/>
  <c r="J81" i="3"/>
  <c r="J109" i="3"/>
  <c r="J192" i="3"/>
  <c r="J366" i="3"/>
  <c r="J368" i="3"/>
  <c r="J380" i="3"/>
  <c r="J436" i="3"/>
  <c r="J438" i="3"/>
  <c r="J453" i="3"/>
  <c r="J84" i="3"/>
  <c r="J100" i="3"/>
  <c r="I324" i="3"/>
  <c r="J324" i="3" s="1"/>
  <c r="J333" i="3"/>
  <c r="J352" i="3"/>
  <c r="J354" i="3"/>
  <c r="I585" i="3"/>
  <c r="J585" i="3" s="1"/>
  <c r="I600" i="3"/>
  <c r="J600" i="3" s="1"/>
  <c r="J642" i="3"/>
  <c r="I393" i="3"/>
  <c r="J393" i="3" s="1"/>
  <c r="I415" i="3"/>
  <c r="J415" i="3" s="1"/>
  <c r="I421" i="3"/>
  <c r="J421" i="3" s="1"/>
  <c r="I425" i="3"/>
  <c r="J425" i="3" s="1"/>
  <c r="I433" i="3"/>
  <c r="J433" i="3" s="1"/>
  <c r="J455" i="3"/>
  <c r="J463" i="3"/>
  <c r="I490" i="3"/>
  <c r="J490" i="3" s="1"/>
  <c r="I498" i="3"/>
  <c r="J498" i="3" s="1"/>
  <c r="I528" i="3"/>
  <c r="J528" i="3" s="1"/>
  <c r="I545" i="3"/>
  <c r="J545" i="3" s="1"/>
  <c r="I562" i="3"/>
  <c r="J562" i="3" s="1"/>
  <c r="I570" i="3"/>
  <c r="J570" i="3" s="1"/>
  <c r="J609" i="3"/>
  <c r="I617" i="3"/>
  <c r="J617" i="3" s="1"/>
  <c r="J619" i="3"/>
  <c r="I634" i="3"/>
  <c r="J634" i="3" s="1"/>
  <c r="J672" i="3"/>
  <c r="I687" i="3"/>
  <c r="J687" i="3" s="1"/>
  <c r="J23" i="3"/>
  <c r="J82" i="3"/>
  <c r="J96" i="3"/>
  <c r="J110" i="3"/>
  <c r="J195" i="3"/>
  <c r="I197" i="3"/>
  <c r="J197" i="3" s="1"/>
  <c r="I211" i="3"/>
  <c r="J211" i="3" s="1"/>
  <c r="J265" i="3"/>
  <c r="I279" i="3"/>
  <c r="J279" i="3" s="1"/>
  <c r="I358" i="3"/>
  <c r="J358" i="3" s="1"/>
  <c r="I365" i="3"/>
  <c r="J365" i="3" s="1"/>
  <c r="J373" i="3"/>
  <c r="J387" i="3"/>
  <c r="J389" i="3"/>
  <c r="I403" i="3"/>
  <c r="J403" i="3" s="1"/>
  <c r="I409" i="3"/>
  <c r="J409" i="3" s="1"/>
  <c r="I417" i="3"/>
  <c r="J417" i="3" s="1"/>
  <c r="J435" i="3"/>
  <c r="J522" i="3"/>
  <c r="J594" i="3"/>
  <c r="J367" i="3"/>
  <c r="J379" i="3"/>
  <c r="J654" i="3"/>
  <c r="I4" i="3"/>
  <c r="J4" i="3" s="1"/>
  <c r="I19" i="3"/>
  <c r="J19" i="3" s="1"/>
  <c r="I14" i="3"/>
  <c r="J14" i="3" s="1"/>
  <c r="I137" i="3"/>
  <c r="J137" i="3" s="1"/>
  <c r="I140" i="3"/>
  <c r="J140" i="3" s="1"/>
  <c r="I135" i="3"/>
  <c r="J135" i="3" s="1"/>
  <c r="I138" i="3"/>
  <c r="J138" i="3" s="1"/>
  <c r="I12" i="3"/>
  <c r="J12" i="3" s="1"/>
  <c r="I15" i="3"/>
  <c r="J15" i="3" s="1"/>
  <c r="I3" i="3"/>
  <c r="J3" i="3" s="1"/>
  <c r="I18" i="3"/>
  <c r="J18" i="3" s="1"/>
  <c r="I16" i="3"/>
  <c r="J16" i="3" s="1"/>
  <c r="I139" i="3"/>
  <c r="J139" i="3" s="1"/>
  <c r="I9" i="3"/>
  <c r="J9" i="3" s="1"/>
  <c r="I21" i="3"/>
  <c r="J21" i="3" s="1"/>
  <c r="I24" i="3"/>
  <c r="J24" i="3" s="1"/>
  <c r="I29" i="3"/>
  <c r="J29" i="3" s="1"/>
  <c r="I34" i="3"/>
  <c r="J34" i="3" s="1"/>
  <c r="I41" i="3"/>
  <c r="J41" i="3" s="1"/>
  <c r="I43" i="3"/>
  <c r="J43" i="3" s="1"/>
  <c r="I45" i="3"/>
  <c r="J45" i="3" s="1"/>
  <c r="I47" i="3"/>
  <c r="J47" i="3" s="1"/>
  <c r="I49" i="3"/>
  <c r="J49" i="3" s="1"/>
  <c r="I51" i="3"/>
  <c r="J51" i="3" s="1"/>
  <c r="I66" i="3"/>
  <c r="J66" i="3" s="1"/>
  <c r="I68" i="3"/>
  <c r="J68" i="3" s="1"/>
  <c r="I77" i="3"/>
  <c r="J77" i="3" s="1"/>
  <c r="I91" i="3"/>
  <c r="J91" i="3" s="1"/>
  <c r="I99" i="3"/>
  <c r="J99" i="3" s="1"/>
  <c r="J239" i="3"/>
  <c r="I241" i="3"/>
  <c r="J241" i="3" s="1"/>
  <c r="I248" i="3"/>
  <c r="J248" i="3" s="1"/>
  <c r="I270" i="3"/>
  <c r="J270" i="3" s="1"/>
  <c r="I272" i="3"/>
  <c r="J272" i="3" s="1"/>
  <c r="I196" i="3"/>
  <c r="J196" i="3" s="1"/>
  <c r="I214" i="3"/>
  <c r="J214" i="3" s="1"/>
  <c r="I217" i="3"/>
  <c r="J217" i="3" s="1"/>
  <c r="J243" i="3"/>
  <c r="I245" i="3"/>
  <c r="J245" i="3" s="1"/>
  <c r="I277" i="3"/>
  <c r="J277" i="3" s="1"/>
  <c r="I2" i="3"/>
  <c r="J2" i="3" s="1"/>
  <c r="I31" i="3"/>
  <c r="J31" i="3" s="1"/>
  <c r="I38" i="3"/>
  <c r="J38" i="3" s="1"/>
  <c r="I59" i="3"/>
  <c r="J59" i="3" s="1"/>
  <c r="I61" i="3"/>
  <c r="J61" i="3" s="1"/>
  <c r="I85" i="3"/>
  <c r="J85" i="3" s="1"/>
  <c r="I93" i="3"/>
  <c r="J93" i="3" s="1"/>
  <c r="I101" i="3"/>
  <c r="J101" i="3" s="1"/>
  <c r="I111" i="3"/>
  <c r="J111" i="3" s="1"/>
  <c r="I120" i="3"/>
  <c r="J120" i="3" s="1"/>
  <c r="I125" i="3"/>
  <c r="J125" i="3" s="1"/>
  <c r="I130" i="3"/>
  <c r="J130" i="3" s="1"/>
  <c r="I142" i="3"/>
  <c r="J142" i="3" s="1"/>
  <c r="I146" i="3"/>
  <c r="J146" i="3" s="1"/>
  <c r="I150" i="3"/>
  <c r="J150" i="3" s="1"/>
  <c r="I154" i="3"/>
  <c r="J154" i="3" s="1"/>
  <c r="I158" i="3"/>
  <c r="J158" i="3" s="1"/>
  <c r="I162" i="3"/>
  <c r="J162" i="3" s="1"/>
  <c r="I166" i="3"/>
  <c r="J166" i="3" s="1"/>
  <c r="I170" i="3"/>
  <c r="J170" i="3" s="1"/>
  <c r="I174" i="3"/>
  <c r="J174" i="3" s="1"/>
  <c r="I178" i="3"/>
  <c r="J178" i="3" s="1"/>
  <c r="I182" i="3"/>
  <c r="J182" i="3" s="1"/>
  <c r="I186" i="3"/>
  <c r="J186" i="3" s="1"/>
  <c r="I190" i="3"/>
  <c r="J190" i="3" s="1"/>
  <c r="I193" i="3"/>
  <c r="J193" i="3" s="1"/>
  <c r="I201" i="3"/>
  <c r="J201" i="3" s="1"/>
  <c r="I204" i="3"/>
  <c r="J204" i="3" s="1"/>
  <c r="J219" i="3"/>
  <c r="I228" i="3"/>
  <c r="J228" i="3" s="1"/>
  <c r="I238" i="3"/>
  <c r="J238" i="3" s="1"/>
  <c r="J255" i="3"/>
  <c r="I257" i="3"/>
  <c r="J257" i="3" s="1"/>
  <c r="J259" i="3"/>
  <c r="I264" i="3"/>
  <c r="J264" i="3" s="1"/>
  <c r="I303" i="3"/>
  <c r="J303" i="3" s="1"/>
  <c r="I287" i="3"/>
  <c r="J287" i="3" s="1"/>
  <c r="I319" i="3"/>
  <c r="J319" i="3" s="1"/>
  <c r="I7" i="3"/>
  <c r="J7" i="3" s="1"/>
  <c r="I11" i="3"/>
  <c r="J11" i="3" s="1"/>
  <c r="I20" i="3"/>
  <c r="J20" i="3" s="1"/>
  <c r="I127" i="3"/>
  <c r="J127" i="3" s="1"/>
  <c r="I132" i="3"/>
  <c r="J132" i="3" s="1"/>
  <c r="I141" i="3"/>
  <c r="J141" i="3" s="1"/>
  <c r="I145" i="3"/>
  <c r="J145" i="3" s="1"/>
  <c r="I149" i="3"/>
  <c r="J149" i="3" s="1"/>
  <c r="I153" i="3"/>
  <c r="J153" i="3" s="1"/>
  <c r="I157" i="3"/>
  <c r="J157" i="3" s="1"/>
  <c r="I161" i="3"/>
  <c r="J161" i="3" s="1"/>
  <c r="I165" i="3"/>
  <c r="J165" i="3" s="1"/>
  <c r="I244" i="3"/>
  <c r="J244" i="3" s="1"/>
  <c r="I282" i="3"/>
  <c r="J282" i="3" s="1"/>
  <c r="I200" i="3"/>
  <c r="J200" i="3" s="1"/>
  <c r="I203" i="3"/>
  <c r="J203" i="3" s="1"/>
  <c r="I223" i="3"/>
  <c r="J223" i="3" s="1"/>
  <c r="I232" i="3"/>
  <c r="J232" i="3" s="1"/>
  <c r="I235" i="3"/>
  <c r="J235" i="3" s="1"/>
  <c r="I254" i="3"/>
  <c r="J254" i="3" s="1"/>
  <c r="I260" i="3"/>
  <c r="J260" i="3" s="1"/>
  <c r="I269" i="3"/>
  <c r="J269" i="3" s="1"/>
  <c r="I306" i="3"/>
  <c r="J306" i="3" s="1"/>
  <c r="I225" i="3"/>
  <c r="J225" i="3" s="1"/>
  <c r="J246" i="3"/>
  <c r="I267" i="3"/>
  <c r="J267" i="3" s="1"/>
  <c r="I290" i="3"/>
  <c r="J290" i="3" s="1"/>
  <c r="J215" i="3"/>
  <c r="J222" i="3"/>
  <c r="J227" i="3"/>
  <c r="J251" i="3"/>
  <c r="J262" i="3"/>
  <c r="J383" i="3"/>
  <c r="J390" i="3"/>
  <c r="J397" i="3"/>
  <c r="J404" i="3"/>
  <c r="J411" i="3"/>
  <c r="J418" i="3"/>
  <c r="J428" i="3"/>
  <c r="J443" i="3"/>
  <c r="J449" i="3"/>
  <c r="I322" i="3"/>
  <c r="J322" i="3" s="1"/>
  <c r="I335" i="3"/>
  <c r="J335" i="3" s="1"/>
  <c r="I339" i="3"/>
  <c r="J339" i="3" s="1"/>
  <c r="I343" i="3"/>
  <c r="J343" i="3" s="1"/>
  <c r="I496" i="3"/>
  <c r="J496" i="3" s="1"/>
  <c r="I525" i="3"/>
  <c r="J525" i="3" s="1"/>
  <c r="I280" i="3"/>
  <c r="J280" i="3" s="1"/>
  <c r="I293" i="3"/>
  <c r="J293" i="3" s="1"/>
  <c r="I296" i="3"/>
  <c r="J296" i="3" s="1"/>
  <c r="I309" i="3"/>
  <c r="J309" i="3" s="1"/>
  <c r="I312" i="3"/>
  <c r="J312" i="3" s="1"/>
  <c r="I325" i="3"/>
  <c r="J325" i="3" s="1"/>
  <c r="I328" i="3"/>
  <c r="J328" i="3" s="1"/>
  <c r="I361" i="3"/>
  <c r="J361" i="3" s="1"/>
  <c r="I371" i="3"/>
  <c r="J371" i="3" s="1"/>
  <c r="I375" i="3"/>
  <c r="J375" i="3" s="1"/>
  <c r="I382" i="3"/>
  <c r="J382" i="3" s="1"/>
  <c r="I392" i="3"/>
  <c r="J392" i="3" s="1"/>
  <c r="I399" i="3"/>
  <c r="J399" i="3" s="1"/>
  <c r="I413" i="3"/>
  <c r="J413" i="3" s="1"/>
  <c r="I420" i="3"/>
  <c r="J420" i="3" s="1"/>
  <c r="I427" i="3"/>
  <c r="J427" i="3" s="1"/>
  <c r="I442" i="3"/>
  <c r="J442" i="3" s="1"/>
  <c r="J445" i="3"/>
  <c r="J465" i="3"/>
  <c r="I471" i="3"/>
  <c r="J471" i="3" s="1"/>
  <c r="I494" i="3"/>
  <c r="J494" i="3" s="1"/>
  <c r="J439" i="3"/>
  <c r="I469" i="3"/>
  <c r="J469" i="3" s="1"/>
  <c r="I510" i="3"/>
  <c r="J510" i="3" s="1"/>
  <c r="I483" i="3"/>
  <c r="J483" i="3" s="1"/>
  <c r="I518" i="3"/>
  <c r="J518" i="3" s="1"/>
  <c r="I295" i="3"/>
  <c r="J295" i="3" s="1"/>
  <c r="I298" i="3"/>
  <c r="J298" i="3" s="1"/>
  <c r="I311" i="3"/>
  <c r="J311" i="3" s="1"/>
  <c r="I314" i="3"/>
  <c r="J314" i="3" s="1"/>
  <c r="I327" i="3"/>
  <c r="J327" i="3" s="1"/>
  <c r="I330" i="3"/>
  <c r="J330" i="3" s="1"/>
  <c r="I337" i="3"/>
  <c r="J337" i="3" s="1"/>
  <c r="I341" i="3"/>
  <c r="J341" i="3" s="1"/>
  <c r="I345" i="3"/>
  <c r="J345" i="3" s="1"/>
  <c r="I503" i="3"/>
  <c r="J503" i="3" s="1"/>
  <c r="I481" i="3"/>
  <c r="J481" i="3" s="1"/>
  <c r="I486" i="3"/>
  <c r="J486" i="3" s="1"/>
  <c r="I511" i="3"/>
  <c r="J511" i="3" s="1"/>
  <c r="J446" i="3"/>
  <c r="J452" i="3"/>
  <c r="J457" i="3"/>
  <c r="J459" i="3"/>
  <c r="I461" i="3"/>
  <c r="J461" i="3" s="1"/>
  <c r="I479" i="3"/>
  <c r="J479" i="3" s="1"/>
  <c r="I484" i="3"/>
  <c r="J484" i="3" s="1"/>
  <c r="I501" i="3"/>
  <c r="J501" i="3" s="1"/>
  <c r="I535" i="3"/>
  <c r="J535" i="3" s="1"/>
  <c r="I542" i="3"/>
  <c r="J542" i="3" s="1"/>
  <c r="I549" i="3"/>
  <c r="J549" i="3" s="1"/>
  <c r="I559" i="3"/>
  <c r="J559" i="3" s="1"/>
  <c r="I566" i="3"/>
  <c r="J566" i="3" s="1"/>
  <c r="I573" i="3"/>
  <c r="J573" i="3" s="1"/>
  <c r="I583" i="3"/>
  <c r="J583" i="3" s="1"/>
  <c r="I590" i="3"/>
  <c r="J590" i="3" s="1"/>
  <c r="I597" i="3"/>
  <c r="J597" i="3" s="1"/>
  <c r="I607" i="3"/>
  <c r="J607" i="3" s="1"/>
  <c r="I614" i="3"/>
  <c r="J614" i="3" s="1"/>
  <c r="I621" i="3"/>
  <c r="J621" i="3" s="1"/>
  <c r="I631" i="3"/>
  <c r="J631" i="3" s="1"/>
  <c r="I638" i="3"/>
  <c r="J638" i="3" s="1"/>
  <c r="I645" i="3"/>
  <c r="J645" i="3" s="1"/>
  <c r="I652" i="3"/>
  <c r="J652" i="3" s="1"/>
  <c r="I659" i="3"/>
  <c r="J659" i="3" s="1"/>
  <c r="I666" i="3"/>
  <c r="J666" i="3" s="1"/>
  <c r="I676" i="3"/>
  <c r="J676" i="3" s="1"/>
  <c r="I683" i="3"/>
  <c r="J683" i="3" s="1"/>
  <c r="I520" i="3"/>
  <c r="J520" i="3" s="1"/>
  <c r="I527" i="3"/>
  <c r="J527" i="3" s="1"/>
  <c r="I534" i="3"/>
  <c r="J534" i="3" s="1"/>
  <c r="I544" i="3"/>
  <c r="J544" i="3" s="1"/>
  <c r="I551" i="3"/>
  <c r="J551" i="3" s="1"/>
  <c r="I558" i="3"/>
  <c r="J558" i="3" s="1"/>
  <c r="I568" i="3"/>
  <c r="J568" i="3" s="1"/>
  <c r="I575" i="3"/>
  <c r="J575" i="3" s="1"/>
  <c r="I582" i="3"/>
  <c r="J582" i="3" s="1"/>
  <c r="I592" i="3"/>
  <c r="J592" i="3" s="1"/>
  <c r="I599" i="3"/>
  <c r="J599" i="3" s="1"/>
  <c r="I606" i="3"/>
  <c r="J606" i="3" s="1"/>
  <c r="I616" i="3"/>
  <c r="J616" i="3" s="1"/>
  <c r="I623" i="3"/>
  <c r="J623" i="3" s="1"/>
  <c r="I630" i="3"/>
  <c r="J630" i="3" s="1"/>
  <c r="I640" i="3"/>
  <c r="J640" i="3" s="1"/>
  <c r="I647" i="3"/>
  <c r="J647" i="3" s="1"/>
  <c r="I651" i="3"/>
  <c r="J651" i="3" s="1"/>
  <c r="I661" i="3"/>
  <c r="J661" i="3" s="1"/>
  <c r="I668" i="3"/>
  <c r="J668" i="3" s="1"/>
  <c r="I675" i="3"/>
  <c r="J675" i="3" s="1"/>
  <c r="I685" i="3"/>
  <c r="J685" i="3" s="1"/>
  <c r="I482" i="3"/>
  <c r="J482" i="3" s="1"/>
  <c r="I492" i="3"/>
  <c r="J492" i="3" s="1"/>
  <c r="I502" i="3"/>
  <c r="J502" i="3" s="1"/>
  <c r="I509" i="3"/>
  <c r="J509" i="3" s="1"/>
  <c r="I516" i="3"/>
  <c r="J516" i="3" s="1"/>
  <c r="I526" i="3"/>
  <c r="J526" i="3" s="1"/>
  <c r="I533" i="3"/>
  <c r="J533" i="3" s="1"/>
  <c r="I540" i="3"/>
  <c r="J540" i="3" s="1"/>
  <c r="I550" i="3"/>
  <c r="J550" i="3" s="1"/>
  <c r="I557" i="3"/>
  <c r="J557" i="3" s="1"/>
  <c r="I564" i="3"/>
  <c r="J564" i="3" s="1"/>
  <c r="I574" i="3"/>
  <c r="J574" i="3" s="1"/>
  <c r="I581" i="3"/>
  <c r="J581" i="3" s="1"/>
  <c r="I588" i="3"/>
  <c r="J588" i="3" s="1"/>
  <c r="I598" i="3"/>
  <c r="J598" i="3" s="1"/>
  <c r="I605" i="3"/>
  <c r="J605" i="3" s="1"/>
  <c r="I612" i="3"/>
  <c r="J612" i="3" s="1"/>
  <c r="I622" i="3"/>
  <c r="J622" i="3" s="1"/>
  <c r="I629" i="3"/>
  <c r="J629" i="3" s="1"/>
  <c r="I636" i="3"/>
  <c r="J636" i="3" s="1"/>
  <c r="I646" i="3"/>
  <c r="J646" i="3" s="1"/>
  <c r="I650" i="3"/>
  <c r="J650" i="3" s="1"/>
  <c r="I657" i="3"/>
  <c r="J657" i="3" s="1"/>
  <c r="I667" i="3"/>
  <c r="J667" i="3" s="1"/>
  <c r="I674" i="3"/>
  <c r="J674" i="3" s="1"/>
  <c r="I681" i="3"/>
  <c r="J681" i="3" s="1"/>
</calcChain>
</file>

<file path=xl/sharedStrings.xml><?xml version="1.0" encoding="utf-8"?>
<sst xmlns="http://schemas.openxmlformats.org/spreadsheetml/2006/main" count="10430" uniqueCount="2481">
  <si>
    <t>Línea</t>
  </si>
  <si>
    <t>TIPO</t>
  </si>
  <si>
    <t>Placas</t>
  </si>
  <si>
    <t>Número de serie</t>
  </si>
  <si>
    <t>Tipodeplaca</t>
  </si>
  <si>
    <t>Status</t>
  </si>
  <si>
    <t>Marca</t>
  </si>
  <si>
    <t>Modelo</t>
  </si>
  <si>
    <t>MTWA</t>
  </si>
  <si>
    <t>DEDICADO</t>
  </si>
  <si>
    <t>3ALACYCS1JDJT7050</t>
  </si>
  <si>
    <t>FEDERAL</t>
  </si>
  <si>
    <t>ACTIVO</t>
  </si>
  <si>
    <t>FRIEGHTLINER M2</t>
  </si>
  <si>
    <t>MT-109</t>
  </si>
  <si>
    <t>822FF3</t>
  </si>
  <si>
    <t>3ALACYCS1JDJT7064</t>
  </si>
  <si>
    <t>MT-116</t>
  </si>
  <si>
    <t>819-FF-3</t>
  </si>
  <si>
    <t>3ALACYCS6JDJT7092</t>
  </si>
  <si>
    <t>MT-117</t>
  </si>
  <si>
    <t>78-FA-4A</t>
  </si>
  <si>
    <t>3ALACYCS6JDJT7108</t>
  </si>
  <si>
    <t>MT-118</t>
  </si>
  <si>
    <t>449-FE-2</t>
  </si>
  <si>
    <t>3ALACYCS4JDJT7091</t>
  </si>
  <si>
    <t>MT-124</t>
  </si>
  <si>
    <t>618-FE-9</t>
  </si>
  <si>
    <t>3ALACYCS1CDBH2916</t>
  </si>
  <si>
    <t>MT-129</t>
  </si>
  <si>
    <t>138FF4</t>
  </si>
  <si>
    <t>3ALACYCS4CDBH2909</t>
  </si>
  <si>
    <t>MT-131</t>
  </si>
  <si>
    <t>828-FF-3</t>
  </si>
  <si>
    <t>3ALACYCS7CDBH2905</t>
  </si>
  <si>
    <t>MT-133</t>
  </si>
  <si>
    <t>106-FC-6</t>
  </si>
  <si>
    <t>3ALACYCS8CDBH2900</t>
  </si>
  <si>
    <t>MT-134</t>
  </si>
  <si>
    <t xml:space="preserve">077-FC-6 </t>
  </si>
  <si>
    <t>3ALACYCS7CDBH2886</t>
  </si>
  <si>
    <t>MT-136</t>
  </si>
  <si>
    <t>823-FF-3</t>
  </si>
  <si>
    <t>3ALACYCS3CDBH2898</t>
  </si>
  <si>
    <t>MT-138</t>
  </si>
  <si>
    <t>824-FE-9</t>
  </si>
  <si>
    <t>3ALACYCS9CDBH2923</t>
  </si>
  <si>
    <t>MT-141</t>
  </si>
  <si>
    <t xml:space="preserve">608-FE-9 </t>
  </si>
  <si>
    <t>3ALACYCS8CDBH2928</t>
  </si>
  <si>
    <t>MT-142</t>
  </si>
  <si>
    <t>141-FF-4</t>
  </si>
  <si>
    <t>MT-145</t>
  </si>
  <si>
    <t xml:space="preserve">040-FF-1 </t>
  </si>
  <si>
    <t>3ALACXCSXHDHX4817</t>
  </si>
  <si>
    <t>MT-155</t>
  </si>
  <si>
    <t>611-FF-1</t>
  </si>
  <si>
    <t>3AKJHTDV1MSML1839</t>
  </si>
  <si>
    <t>FRIEGHTLINER CASCADIA</t>
  </si>
  <si>
    <t>MT-156</t>
  </si>
  <si>
    <t>142FF4</t>
  </si>
  <si>
    <t>3AKJHTDV1MSML1842</t>
  </si>
  <si>
    <t>MT-157</t>
  </si>
  <si>
    <t>619-FF-1</t>
  </si>
  <si>
    <t>3AKJHTDV0MSML1847</t>
  </si>
  <si>
    <t>MT-159</t>
  </si>
  <si>
    <t>623-FF-1</t>
  </si>
  <si>
    <t>3AKJHTDV2MSML1851</t>
  </si>
  <si>
    <t>MT-160</t>
  </si>
  <si>
    <t>439-FF-1</t>
  </si>
  <si>
    <t>MT-161</t>
  </si>
  <si>
    <t>494-FF-1</t>
  </si>
  <si>
    <t>MT-165</t>
  </si>
  <si>
    <t>629-FE-1</t>
  </si>
  <si>
    <t>MT-175</t>
  </si>
  <si>
    <t>284FD8</t>
  </si>
  <si>
    <t>JLMBBH1S1HK000641</t>
  </si>
  <si>
    <t>FRIEGHTLINER 360</t>
  </si>
  <si>
    <t>MT-177</t>
  </si>
  <si>
    <t>766-FC-8</t>
  </si>
  <si>
    <t>JLMBBH1S9DK001577</t>
  </si>
  <si>
    <t>1JJV532D2HL976971</t>
  </si>
  <si>
    <t>LAURA POSADAS</t>
  </si>
  <si>
    <t>918FD7</t>
  </si>
  <si>
    <t>3ALACXCS1HDHX4804</t>
  </si>
  <si>
    <t>ACTIVA</t>
  </si>
  <si>
    <t>FREIGHTLINER</t>
  </si>
  <si>
    <t>417FD8</t>
  </si>
  <si>
    <t>3ALACYCS3HDJE4202</t>
  </si>
  <si>
    <t>3ALACYCS1JDJT7047</t>
  </si>
  <si>
    <t>815FF3</t>
  </si>
  <si>
    <t>3ALACYCS3JDJT7048</t>
  </si>
  <si>
    <t>HERMOSILLO</t>
  </si>
  <si>
    <t>887 FC 8</t>
  </si>
  <si>
    <t>3ALACYCS5DDBZ8036</t>
  </si>
  <si>
    <t>289 FD 8</t>
  </si>
  <si>
    <t>3AKJCYDJ5HDJE9606</t>
  </si>
  <si>
    <t>987 FD 7</t>
  </si>
  <si>
    <t>JLMBBH1S2HK001118</t>
  </si>
  <si>
    <t>STERLING</t>
  </si>
  <si>
    <t>3ALACXCS6HDHX8010</t>
  </si>
  <si>
    <t>617 FF 1</t>
  </si>
  <si>
    <t>612 FF 1</t>
  </si>
  <si>
    <t>622FF1</t>
  </si>
  <si>
    <t>3AKJHTDV0MSML1850</t>
  </si>
  <si>
    <t>498FF1</t>
  </si>
  <si>
    <t>3AKJHTDV6MSML1836</t>
  </si>
  <si>
    <t>069FF3</t>
  </si>
  <si>
    <t>3ALACYCS8JDJT7126</t>
  </si>
  <si>
    <t>624FF1</t>
  </si>
  <si>
    <t>3AKJHTDV4MSML1852</t>
  </si>
  <si>
    <t>TIJUANA</t>
  </si>
  <si>
    <t>451FE2</t>
  </si>
  <si>
    <t>3ALACYCS6JDJT7089</t>
  </si>
  <si>
    <t>089FF4</t>
  </si>
  <si>
    <t>3ALACYCS5JDJT7102</t>
  </si>
  <si>
    <t>029FF3</t>
  </si>
  <si>
    <t>MEC0574P6MP043409</t>
  </si>
  <si>
    <t>999FD7</t>
  </si>
  <si>
    <t>JLMBBH1S4HK001119</t>
  </si>
  <si>
    <r>
      <t>Capacidad m</t>
    </r>
    <r>
      <rPr>
        <b/>
        <sz val="8"/>
        <color theme="0"/>
        <rFont val="Calibri"/>
        <family val="2"/>
      </rPr>
      <t>³</t>
    </r>
  </si>
  <si>
    <t>76-FA-4A</t>
  </si>
  <si>
    <t>862-FE-9</t>
  </si>
  <si>
    <t>3ALACYCS5JDJT7052</t>
  </si>
  <si>
    <t>3ALACYCS7JDJT7053</t>
  </si>
  <si>
    <t>898FE9</t>
  </si>
  <si>
    <t>3ALACXCSXHDHX4803</t>
  </si>
  <si>
    <t>3ALACYCS3JDJT7051</t>
  </si>
  <si>
    <t>3ALACYCS9JDJT7068</t>
  </si>
  <si>
    <t>823-FE-9</t>
  </si>
  <si>
    <t>3ALACYCS9JDJT7104</t>
  </si>
  <si>
    <t>827-FF-3</t>
  </si>
  <si>
    <t>419-FD-8</t>
  </si>
  <si>
    <t>139FF4</t>
  </si>
  <si>
    <t>3ALACYCS6JDJT7058</t>
  </si>
  <si>
    <t>3ALACYCS0JDJT7086</t>
  </si>
  <si>
    <t>3ALACYCS2JDJT7056</t>
  </si>
  <si>
    <t>3ALACYCS9JDJT7054</t>
  </si>
  <si>
    <t xml:space="preserve">814-FF3  </t>
  </si>
  <si>
    <t>3ALACYCS5JDJT7049</t>
  </si>
  <si>
    <t>088-FF-4</t>
  </si>
  <si>
    <t>3ALACYCS6JDJT7111</t>
  </si>
  <si>
    <t>063FF3</t>
  </si>
  <si>
    <t>3ALACYCS4JDJT7088</t>
  </si>
  <si>
    <t>426-FD-8</t>
  </si>
  <si>
    <t>3ALACYCS2HDJE4210</t>
  </si>
  <si>
    <t>JUAREZ</t>
  </si>
  <si>
    <t>GUADALAJARA</t>
  </si>
  <si>
    <t>TEPOTZOTLAN</t>
  </si>
  <si>
    <t>LOGISTICA DL</t>
  </si>
  <si>
    <t>DL-001</t>
  </si>
  <si>
    <t>984FE1</t>
  </si>
  <si>
    <t>3ALACYCS3JDJT7065</t>
  </si>
  <si>
    <t>DL-003</t>
  </si>
  <si>
    <t>980FE1</t>
  </si>
  <si>
    <t>3ALACYCS0JDJT7069</t>
  </si>
  <si>
    <t>DL-004</t>
  </si>
  <si>
    <t>976FE1</t>
  </si>
  <si>
    <t>3ALACYCS0JDJT7072</t>
  </si>
  <si>
    <t>DL-005</t>
  </si>
  <si>
    <t>978FE1</t>
  </si>
  <si>
    <t>3ALACYCS9JDJT7071</t>
  </si>
  <si>
    <t>DL-006</t>
  </si>
  <si>
    <t>979FE1</t>
  </si>
  <si>
    <t>3ALACYCS7JDJT7070</t>
  </si>
  <si>
    <t>DL-009</t>
  </si>
  <si>
    <t>987FE1</t>
  </si>
  <si>
    <t>3ALACYCS8JDJT7062</t>
  </si>
  <si>
    <t>DL-010</t>
  </si>
  <si>
    <t>971FE1</t>
  </si>
  <si>
    <t>3ALACYCSXJDJT7077</t>
  </si>
  <si>
    <t>3ALACYCS9JDJT7099</t>
  </si>
  <si>
    <t>DL-012</t>
  </si>
  <si>
    <t>440FE2</t>
  </si>
  <si>
    <t>3ALACYCS1JDJT7100</t>
  </si>
  <si>
    <t>DL-013</t>
  </si>
  <si>
    <t>442FE2</t>
  </si>
  <si>
    <t>3ALACYCS7JDJT7098</t>
  </si>
  <si>
    <t>DL-014</t>
  </si>
  <si>
    <t>445FE2</t>
  </si>
  <si>
    <t>3ALACYCS1JDJT7095</t>
  </si>
  <si>
    <t>DL-015</t>
  </si>
  <si>
    <t>969FE1</t>
  </si>
  <si>
    <t>3ALACYCS1JDJT7078</t>
  </si>
  <si>
    <t>DL-016</t>
  </si>
  <si>
    <t>443FE2</t>
  </si>
  <si>
    <t>DL-017</t>
  </si>
  <si>
    <t>446FE2</t>
  </si>
  <si>
    <t>3ALACYCSXJDJT7094</t>
  </si>
  <si>
    <t>3ALACYCS5JDJT7083</t>
  </si>
  <si>
    <t>DL-025</t>
  </si>
  <si>
    <t>963FE1</t>
  </si>
  <si>
    <t>3ALACYCS7JDJT7084</t>
  </si>
  <si>
    <t>DL-057</t>
  </si>
  <si>
    <t>427FE2</t>
  </si>
  <si>
    <t>3ALACYCSXJDJT7113</t>
  </si>
  <si>
    <t>DL-060</t>
  </si>
  <si>
    <t>945FE1</t>
  </si>
  <si>
    <t>3ALACYCS4JDJT7057</t>
  </si>
  <si>
    <t>DL-076</t>
  </si>
  <si>
    <t>506FD2</t>
  </si>
  <si>
    <t>JAAN1R75XE7903092</t>
  </si>
  <si>
    <t>IZUZU</t>
  </si>
  <si>
    <t>DL-078</t>
  </si>
  <si>
    <t>410FC5</t>
  </si>
  <si>
    <t>3A91SAB24FK218161</t>
  </si>
  <si>
    <t>INTERNATIONAL</t>
  </si>
  <si>
    <t>DL-079</t>
  </si>
  <si>
    <t>275FD8</t>
  </si>
  <si>
    <t>JLMBBH1S6HK001008</t>
  </si>
  <si>
    <t>DL-080</t>
  </si>
  <si>
    <t>039FF1</t>
  </si>
  <si>
    <t>JLMBBH1S3HK001015</t>
  </si>
  <si>
    <t>DL-081</t>
  </si>
  <si>
    <t>993FD7</t>
  </si>
  <si>
    <t>JLMBBH1S9HK001083</t>
  </si>
  <si>
    <t>DL-082</t>
  </si>
  <si>
    <t>682FE9</t>
  </si>
  <si>
    <t>JLMBBH1S3HK001080</t>
  </si>
  <si>
    <t>DL-083</t>
  </si>
  <si>
    <t>990FD7</t>
  </si>
  <si>
    <t>JLMBBH1S6HK001087</t>
  </si>
  <si>
    <t>DL-084</t>
  </si>
  <si>
    <t>278FD8</t>
  </si>
  <si>
    <t>JLMBBH1S6HK000652</t>
  </si>
  <si>
    <t>DL-085</t>
  </si>
  <si>
    <t>996FD7</t>
  </si>
  <si>
    <t>JLMBBH1S1HK001076</t>
  </si>
  <si>
    <t>DL-086</t>
  </si>
  <si>
    <t>994FD7</t>
  </si>
  <si>
    <t>JLMBBH1S5HK001081</t>
  </si>
  <si>
    <t>DL-087</t>
  </si>
  <si>
    <t>683FE9</t>
  </si>
  <si>
    <t>JLMBBH1S0HK001117</t>
  </si>
  <si>
    <t>DL-088</t>
  </si>
  <si>
    <t>282FD8</t>
  </si>
  <si>
    <t>JLMBBH1S9HK000645</t>
  </si>
  <si>
    <t>DL-089</t>
  </si>
  <si>
    <t>276FD8</t>
  </si>
  <si>
    <t>JLMBBH1S4HK001007</t>
  </si>
  <si>
    <t>DL-090</t>
  </si>
  <si>
    <t>677FE9</t>
  </si>
  <si>
    <t>JLMBBH1S6HK001073</t>
  </si>
  <si>
    <t>DL-091</t>
  </si>
  <si>
    <t>985FD7</t>
  </si>
  <si>
    <t>JLMBBH1S4HK001122</t>
  </si>
  <si>
    <t>DL-092</t>
  </si>
  <si>
    <t>274FD8</t>
  </si>
  <si>
    <t>JLMBBH1S8HK001012</t>
  </si>
  <si>
    <t>DL-096</t>
  </si>
  <si>
    <t>578FF2</t>
  </si>
  <si>
    <t>DL-097</t>
  </si>
  <si>
    <t>580FF2</t>
  </si>
  <si>
    <t>MEC0574P6LP038743</t>
  </si>
  <si>
    <t>DL-098</t>
  </si>
  <si>
    <t>577FF2</t>
  </si>
  <si>
    <t>DL-102</t>
  </si>
  <si>
    <t>579FF2</t>
  </si>
  <si>
    <t>MEC0574P7LP039173</t>
  </si>
  <si>
    <t>DL-103</t>
  </si>
  <si>
    <t>573FF2</t>
  </si>
  <si>
    <t>MEC0574PXLP040334</t>
  </si>
  <si>
    <t>DL-104</t>
  </si>
  <si>
    <t>582FF2</t>
  </si>
  <si>
    <t>MEC0574P6LP038936</t>
  </si>
  <si>
    <t>DL-105</t>
  </si>
  <si>
    <t>017FF3</t>
  </si>
  <si>
    <t>MEC0574P8MP043377</t>
  </si>
  <si>
    <t>DL-107</t>
  </si>
  <si>
    <t>027FF3</t>
  </si>
  <si>
    <t>MEC0574P4MP043392</t>
  </si>
  <si>
    <t>DL-108</t>
  </si>
  <si>
    <t>018FF3</t>
  </si>
  <si>
    <t>DL-109</t>
  </si>
  <si>
    <t>023FF3</t>
  </si>
  <si>
    <t>MEC0574P1MP043317</t>
  </si>
  <si>
    <t>DL-110</t>
  </si>
  <si>
    <t>068FF3</t>
  </si>
  <si>
    <t>DL-111</t>
  </si>
  <si>
    <t>877FE9</t>
  </si>
  <si>
    <t>3ALACYCS0JDJT7119</t>
  </si>
  <si>
    <t>DL-112</t>
  </si>
  <si>
    <t>874FE9</t>
  </si>
  <si>
    <t>3ALACYCS4JDJT7124</t>
  </si>
  <si>
    <t>CANCUN</t>
  </si>
  <si>
    <t>DL-300</t>
  </si>
  <si>
    <t>280FD8</t>
  </si>
  <si>
    <t>JLMBBH1S6HK000649</t>
  </si>
  <si>
    <t>DL-301</t>
  </si>
  <si>
    <t>989FD7</t>
  </si>
  <si>
    <t>JLMBBH1S9HK001116</t>
  </si>
  <si>
    <t>DL-302</t>
  </si>
  <si>
    <t>991FD7</t>
  </si>
  <si>
    <t>JLMBBH1S4HK001086</t>
  </si>
  <si>
    <t>DL-303</t>
  </si>
  <si>
    <t>920FD7</t>
  </si>
  <si>
    <t>3ALACXCS8HDHX4802</t>
  </si>
  <si>
    <t>DL-304</t>
  </si>
  <si>
    <t>917FD7</t>
  </si>
  <si>
    <t>3ALACXCS3HDHX4805</t>
  </si>
  <si>
    <t>DL-305</t>
  </si>
  <si>
    <t>615FD7</t>
  </si>
  <si>
    <t>3ALACXCS7HDHX7996</t>
  </si>
  <si>
    <t>LE86428</t>
  </si>
  <si>
    <t>W1X4D2HZ4LN085338</t>
  </si>
  <si>
    <t>MERCEDES BENZ</t>
  </si>
  <si>
    <t>LE86425</t>
  </si>
  <si>
    <t>W1X4D2HZ2LN085340</t>
  </si>
  <si>
    <t>LE88801</t>
  </si>
  <si>
    <t>W1X4D2HZ7LN085897</t>
  </si>
  <si>
    <t>LE86783</t>
  </si>
  <si>
    <t>W1X4D2HZ6LN085664</t>
  </si>
  <si>
    <t>LE86451</t>
  </si>
  <si>
    <t>W1X4D2HZ1LN085894</t>
  </si>
  <si>
    <t>LE86797</t>
  </si>
  <si>
    <t>W1X4D2HZ8LN085343</t>
  </si>
  <si>
    <t>LE86448</t>
  </si>
  <si>
    <t>W1X4D2HZ4LN086067</t>
  </si>
  <si>
    <t>LE86458</t>
  </si>
  <si>
    <t>W1X4D2HZXLN085344</t>
  </si>
  <si>
    <t>LE86439</t>
  </si>
  <si>
    <t>W1X4D2HZ2LN085662</t>
  </si>
  <si>
    <t>LD36034</t>
  </si>
  <si>
    <t>W1X4D2HZ5LN085896</t>
  </si>
  <si>
    <t>LE80052</t>
  </si>
  <si>
    <t>W1X4D2HZ6LN085891</t>
  </si>
  <si>
    <t>LE85020</t>
  </si>
  <si>
    <t>W1X4D2HZ1LN085345</t>
  </si>
  <si>
    <t>LE82840</t>
  </si>
  <si>
    <t>W1X4D2HZ6LN085339</t>
  </si>
  <si>
    <t>W1X4D2HZ6LN085793</t>
  </si>
  <si>
    <t>LE83073</t>
  </si>
  <si>
    <t>W1X4D2HZ6LN085566</t>
  </si>
  <si>
    <t>LE83114</t>
  </si>
  <si>
    <t>W1X4D2HZXLN085893</t>
  </si>
  <si>
    <t>LE84482</t>
  </si>
  <si>
    <t>W1X4D2HZ9LN085657</t>
  </si>
  <si>
    <t>LE83080</t>
  </si>
  <si>
    <t>W1X4D2HZ4LN085663</t>
  </si>
  <si>
    <t>LE83136</t>
  </si>
  <si>
    <t>W1X4D2HZ8LN086072</t>
  </si>
  <si>
    <t>LE83079</t>
  </si>
  <si>
    <t>W1X4D2HZ9LN085562</t>
  </si>
  <si>
    <t>LE83037</t>
  </si>
  <si>
    <t>W1X4D2HZ4LN085890</t>
  </si>
  <si>
    <t>LE82860</t>
  </si>
  <si>
    <t>W1X4D2HZ7LN085656</t>
  </si>
  <si>
    <t>LE83019</t>
  </si>
  <si>
    <t>W1X4D2HZ4LN085422</t>
  </si>
  <si>
    <t>LE83029</t>
  </si>
  <si>
    <t>W1X4D2HZ5LN085655</t>
  </si>
  <si>
    <t>LE83085</t>
  </si>
  <si>
    <t>W1X4D2HZ1LN085796</t>
  </si>
  <si>
    <t>W1X4D2HZ6LN085342</t>
  </si>
  <si>
    <t>LE82695</t>
  </si>
  <si>
    <t>W1X4D2HZ3LN085654</t>
  </si>
  <si>
    <t>LE82705</t>
  </si>
  <si>
    <t>W1X4D2HZ8LN086069</t>
  </si>
  <si>
    <t>W1X4D2HZXLN085795</t>
  </si>
  <si>
    <t>LE82772</t>
  </si>
  <si>
    <t>W1X4D2HZ4LN085792</t>
  </si>
  <si>
    <t>LE82712</t>
  </si>
  <si>
    <t>W1X4D2HZ2LN085564</t>
  </si>
  <si>
    <t>LE82708</t>
  </si>
  <si>
    <t>W1X4D2HZ4LN085341</t>
  </si>
  <si>
    <t>LE82694</t>
  </si>
  <si>
    <t>W1X4D2HZ2LN086066</t>
  </si>
  <si>
    <t>LE81481</t>
  </si>
  <si>
    <t>W1X4D2HZ4LN086070</t>
  </si>
  <si>
    <t>LE81451</t>
  </si>
  <si>
    <t>W1X4D2HZ0LN085563</t>
  </si>
  <si>
    <t>LE81454</t>
  </si>
  <si>
    <t>W1X4D2HZ8LN085892</t>
  </si>
  <si>
    <t>LE82582</t>
  </si>
  <si>
    <t>W1X4D2HZ8LN085794</t>
  </si>
  <si>
    <t>LE81471</t>
  </si>
  <si>
    <t>W1X4D2HZ9LN085660</t>
  </si>
  <si>
    <t>LE82592</t>
  </si>
  <si>
    <t>W1X4D2HZ6LN085423</t>
  </si>
  <si>
    <t>LE82590</t>
  </si>
  <si>
    <t>W1X4D2HZ0LN085336</t>
  </si>
  <si>
    <t>LE83112</t>
  </si>
  <si>
    <t>W1X4D2HZ2LN085337</t>
  </si>
  <si>
    <t>LE86418</t>
  </si>
  <si>
    <t>W1X4D2HZ8LN085424</t>
  </si>
  <si>
    <t>LE81461</t>
  </si>
  <si>
    <t>W1X4D2HZ2LN085421</t>
  </si>
  <si>
    <t>LE82721</t>
  </si>
  <si>
    <t>W1X4D2HZ4LN085565</t>
  </si>
  <si>
    <t>LE83111</t>
  </si>
  <si>
    <t>W1X4D2HZ0LN085658</t>
  </si>
  <si>
    <t>LE83047</t>
  </si>
  <si>
    <t>W1X4D2HZ2LN085659</t>
  </si>
  <si>
    <t>LE83126</t>
  </si>
  <si>
    <t>W1X4D2HZ0LN085661</t>
  </si>
  <si>
    <t>LE82850</t>
  </si>
  <si>
    <t>W1X4D2HZ3LN085895</t>
  </si>
  <si>
    <t>LE91140</t>
  </si>
  <si>
    <t>W1X4D2HZ6LN086071</t>
  </si>
  <si>
    <t>LE83093</t>
  </si>
  <si>
    <t>W1X4D2HZ6LN086068</t>
  </si>
  <si>
    <t>028FF3</t>
  </si>
  <si>
    <t>MEC0574P5MP043451</t>
  </si>
  <si>
    <t>030FF3</t>
  </si>
  <si>
    <t>MEC0574P6MP043426</t>
  </si>
  <si>
    <t>024FF3</t>
  </si>
  <si>
    <t>MEC0574P2MP043231</t>
  </si>
  <si>
    <t>026FF3</t>
  </si>
  <si>
    <t>MEC0574P4MP043263</t>
  </si>
  <si>
    <t>583FF2</t>
  </si>
  <si>
    <t>MEC0574P4LP038806</t>
  </si>
  <si>
    <t>019FF3</t>
  </si>
  <si>
    <t>MEC0574P9MP043274</t>
  </si>
  <si>
    <t>032FF3</t>
  </si>
  <si>
    <t>MEC0574P7MP043449</t>
  </si>
  <si>
    <t>015FF3</t>
  </si>
  <si>
    <t>MEC0574P8MP043363</t>
  </si>
  <si>
    <t>571FF2</t>
  </si>
  <si>
    <t>MEC0574P7LP039089</t>
  </si>
  <si>
    <t>581FF2</t>
  </si>
  <si>
    <t>MEC0574P2LP038884</t>
  </si>
  <si>
    <t>491FF1</t>
  </si>
  <si>
    <t>3AKJHTDV9MSML1829</t>
  </si>
  <si>
    <t>492FF1</t>
  </si>
  <si>
    <t>3AKJHTDV5MSML1830</t>
  </si>
  <si>
    <t>495FF1</t>
  </si>
  <si>
    <t>620FF1</t>
  </si>
  <si>
    <t>3AKJHTDV2MSML1848</t>
  </si>
  <si>
    <t>496FF1</t>
  </si>
  <si>
    <t>3AKJHTDV2MSML1834</t>
  </si>
  <si>
    <t>616FF1</t>
  </si>
  <si>
    <t>3AKJHTDV5MSML1844</t>
  </si>
  <si>
    <t>873FE9</t>
  </si>
  <si>
    <t>3ALACYCS2JDJT7073</t>
  </si>
  <si>
    <t>064FF3</t>
  </si>
  <si>
    <t>3ALACYCS8JDJT7093</t>
  </si>
  <si>
    <t>450FE2</t>
  </si>
  <si>
    <t>3ALACYCS2JDJT7090</t>
  </si>
  <si>
    <t>875FE9</t>
  </si>
  <si>
    <t>3ALACYCS2JDJT7087</t>
  </si>
  <si>
    <t>065FF3</t>
  </si>
  <si>
    <t>3ALACYCS4JDJT7107</t>
  </si>
  <si>
    <t>876FE9</t>
  </si>
  <si>
    <t>3ALACYCS0JDJT7105</t>
  </si>
  <si>
    <t>431FE2</t>
  </si>
  <si>
    <t>3ALACYCS8JDJT7109</t>
  </si>
  <si>
    <t>424FE2</t>
  </si>
  <si>
    <t>067FF3</t>
  </si>
  <si>
    <t>903FE9</t>
  </si>
  <si>
    <t>144FF4</t>
  </si>
  <si>
    <t>420FE2</t>
  </si>
  <si>
    <t>83FA8A</t>
  </si>
  <si>
    <t>82FA8A</t>
  </si>
  <si>
    <t>3ALACYCS8JDJT7112</t>
  </si>
  <si>
    <t>982FE1</t>
  </si>
  <si>
    <t>3ALACYCS7JDJT7067</t>
  </si>
  <si>
    <t>087FF4</t>
  </si>
  <si>
    <t>3ALACYCS6JDJT7125</t>
  </si>
  <si>
    <t>86FA8A</t>
  </si>
  <si>
    <t>3ALACYCS8JDJT7059</t>
  </si>
  <si>
    <t>430FE2</t>
  </si>
  <si>
    <t>3ALACYCS4JDJT7110</t>
  </si>
  <si>
    <t>84FA8A</t>
  </si>
  <si>
    <t>3ALACYCS3JDJT7082</t>
  </si>
  <si>
    <t>678FE9</t>
  </si>
  <si>
    <t>3ALACYCS0JDJT7055</t>
  </si>
  <si>
    <t>962FE1</t>
  </si>
  <si>
    <t>3ALACYCS9JDJT7085</t>
  </si>
  <si>
    <t>145FF4</t>
  </si>
  <si>
    <t>871FE9</t>
  </si>
  <si>
    <t>3ALACYCS9JDJT7118</t>
  </si>
  <si>
    <t>988FE1</t>
  </si>
  <si>
    <t>3ALACYCS6JDJT7061</t>
  </si>
  <si>
    <t>143FF4</t>
  </si>
  <si>
    <t>3ALACYCS2JDJT7106</t>
  </si>
  <si>
    <t>986FE1</t>
  </si>
  <si>
    <t>3ALACYCSXJDJT7063</t>
  </si>
  <si>
    <t>3A1SH5322LE068749</t>
  </si>
  <si>
    <t>3A1SH5323LC068755</t>
  </si>
  <si>
    <t>3A1SH5329LC068761</t>
  </si>
  <si>
    <t>3A1SH5321LC068754</t>
  </si>
  <si>
    <t>3A1SH5325LC068756</t>
  </si>
  <si>
    <t>Etiquetas de fila</t>
  </si>
  <si>
    <t>Total general</t>
  </si>
  <si>
    <t>Etiquetas de columna</t>
  </si>
  <si>
    <t>IZTAPALAPA</t>
  </si>
  <si>
    <t>FLETES INTERNOS ELEKTRA</t>
  </si>
  <si>
    <t>QUERETARO</t>
  </si>
  <si>
    <t>TOLUCA</t>
  </si>
  <si>
    <t>PUEBLA</t>
  </si>
  <si>
    <t>MT144</t>
  </si>
  <si>
    <t>MT151</t>
  </si>
  <si>
    <t>MT152</t>
  </si>
  <si>
    <t>MT208</t>
  </si>
  <si>
    <t>MT210</t>
  </si>
  <si>
    <t>MT218</t>
  </si>
  <si>
    <t>MT221</t>
  </si>
  <si>
    <t>MT222</t>
  </si>
  <si>
    <t>MT223</t>
  </si>
  <si>
    <t>MT228</t>
  </si>
  <si>
    <t>MT230</t>
  </si>
  <si>
    <t>MT232</t>
  </si>
  <si>
    <t>MT233</t>
  </si>
  <si>
    <t>MT234</t>
  </si>
  <si>
    <t>MT235</t>
  </si>
  <si>
    <t>MT237</t>
  </si>
  <si>
    <t>MT238</t>
  </si>
  <si>
    <t>MT239</t>
  </si>
  <si>
    <t>MT240</t>
  </si>
  <si>
    <t>MT241</t>
  </si>
  <si>
    <t>MT244</t>
  </si>
  <si>
    <t>MT246</t>
  </si>
  <si>
    <t>MT249</t>
  </si>
  <si>
    <t>MT251</t>
  </si>
  <si>
    <t>MT252</t>
  </si>
  <si>
    <t>MT253</t>
  </si>
  <si>
    <t>MT254</t>
  </si>
  <si>
    <t>MT255</t>
  </si>
  <si>
    <t>MT256</t>
  </si>
  <si>
    <t>MT257</t>
  </si>
  <si>
    <t>MT258</t>
  </si>
  <si>
    <t>MT259</t>
  </si>
  <si>
    <t>MT260</t>
  </si>
  <si>
    <t>MT303</t>
  </si>
  <si>
    <t>896FE9</t>
  </si>
  <si>
    <t>984FD7</t>
  </si>
  <si>
    <t>923FD7</t>
  </si>
  <si>
    <t>684FE9</t>
  </si>
  <si>
    <t>764FE9</t>
  </si>
  <si>
    <t>876FC8</t>
  </si>
  <si>
    <t>888FC8</t>
  </si>
  <si>
    <t>041FF1</t>
  </si>
  <si>
    <t>411FD8</t>
  </si>
  <si>
    <t>421FD8</t>
  </si>
  <si>
    <t>288FD8</t>
  </si>
  <si>
    <t>572FF2</t>
  </si>
  <si>
    <t>520FF1</t>
  </si>
  <si>
    <t>521FF1</t>
  </si>
  <si>
    <t>525FF1</t>
  </si>
  <si>
    <t>526FF1</t>
  </si>
  <si>
    <t>625FF1</t>
  </si>
  <si>
    <t>497FF1</t>
  </si>
  <si>
    <t>615FF1</t>
  </si>
  <si>
    <t>627FF1</t>
  </si>
  <si>
    <t>524FF1</t>
  </si>
  <si>
    <t>576FF2</t>
  </si>
  <si>
    <t>529FF1</t>
  </si>
  <si>
    <t>613FF1</t>
  </si>
  <si>
    <t>522FF1</t>
  </si>
  <si>
    <t>628FF1</t>
  </si>
  <si>
    <t>527FF1</t>
  </si>
  <si>
    <t>575FF2</t>
  </si>
  <si>
    <t>031FF3</t>
  </si>
  <si>
    <t>499FF1</t>
  </si>
  <si>
    <t>884FC8</t>
  </si>
  <si>
    <t>JLMBBH1SXHK001125</t>
  </si>
  <si>
    <t>3ALACXCS9HDHX7997</t>
  </si>
  <si>
    <t>3ALACYCSXCDBH2932</t>
  </si>
  <si>
    <t>3ALACYCS4CDBH2926</t>
  </si>
  <si>
    <t>3ALACYCS9CDBH2890</t>
  </si>
  <si>
    <t>3ALACYCS3DDBZ8035</t>
  </si>
  <si>
    <t>3ALACXCS3HDHX4898</t>
  </si>
  <si>
    <t>3AKJCYDJ7HDJE9607</t>
  </si>
  <si>
    <t>MEC0574P8LP038937</t>
  </si>
  <si>
    <t>3ALACXFB7MDML1854</t>
  </si>
  <si>
    <t>3ALACXFB9MDML1855</t>
  </si>
  <si>
    <t>3ALACXFB6MDML1859</t>
  </si>
  <si>
    <t>3ALACXFB6MDML1862</t>
  </si>
  <si>
    <t>3ALACXFB2MDML1860</t>
  </si>
  <si>
    <t>3AKJHTDV6MSML1853</t>
  </si>
  <si>
    <t>3AKJHTDV3MSML1843</t>
  </si>
  <si>
    <t>3ALACXFB1MDML1865</t>
  </si>
  <si>
    <t>3ALACXFBXMDML1864</t>
  </si>
  <si>
    <t>3ALACXFB4MDML1858</t>
  </si>
  <si>
    <t>MEC0574P1LP039086</t>
  </si>
  <si>
    <t>3ALACXFB8MDML1863</t>
  </si>
  <si>
    <t>3ALACXFB0MDML1856</t>
  </si>
  <si>
    <t>3ALACXFB3MDML1866</t>
  </si>
  <si>
    <t>3ALACXFB4MDML1861</t>
  </si>
  <si>
    <t>MEC0574P5LP040211</t>
  </si>
  <si>
    <t>MEC0574P7MP043371</t>
  </si>
  <si>
    <t>3ALACYCS4DDFE5674</t>
  </si>
  <si>
    <t>VILLAHERMOSA</t>
  </si>
  <si>
    <t>ALC</t>
  </si>
  <si>
    <t>966FE1</t>
  </si>
  <si>
    <t>3ALACYCS1JDJT7081</t>
  </si>
  <si>
    <t>967FE1</t>
  </si>
  <si>
    <t>968FE1</t>
  </si>
  <si>
    <t>3ALACYCS3JDJT7079</t>
  </si>
  <si>
    <t>972FE1</t>
  </si>
  <si>
    <t>3ALACYCS8JDJT7076</t>
  </si>
  <si>
    <t>973FE1</t>
  </si>
  <si>
    <t>3ALACYCS6JDJT7075</t>
  </si>
  <si>
    <t>974FE1</t>
  </si>
  <si>
    <t>3ALACYCS4JDJT7074</t>
  </si>
  <si>
    <t>021FF3</t>
  </si>
  <si>
    <t>MEC0574PXMP043316</t>
  </si>
  <si>
    <t>756FE9</t>
  </si>
  <si>
    <t>343FF1</t>
  </si>
  <si>
    <t>437FE2</t>
  </si>
  <si>
    <t>3ALACYCS7JDJT7103</t>
  </si>
  <si>
    <t>621FE1</t>
  </si>
  <si>
    <t>3AKJHTDV4MSML1849</t>
  </si>
  <si>
    <t>500FF1</t>
  </si>
  <si>
    <t>3AKJHTDVXMSML1838</t>
  </si>
  <si>
    <t>LAREDO</t>
  </si>
  <si>
    <t>MT100</t>
  </si>
  <si>
    <t>MT122</t>
  </si>
  <si>
    <t>MT146</t>
  </si>
  <si>
    <t>MT147</t>
  </si>
  <si>
    <t>MT149</t>
  </si>
  <si>
    <t>MT209</t>
  </si>
  <si>
    <t>MT216</t>
  </si>
  <si>
    <t>MT224</t>
  </si>
  <si>
    <t>MT225</t>
  </si>
  <si>
    <t>MT226</t>
  </si>
  <si>
    <t>MT227</t>
  </si>
  <si>
    <t>MT231</t>
  </si>
  <si>
    <t>MT242</t>
  </si>
  <si>
    <t>MT306</t>
  </si>
  <si>
    <t>MT307</t>
  </si>
  <si>
    <t>MT308</t>
  </si>
  <si>
    <t>MT310</t>
  </si>
  <si>
    <t>MT311</t>
  </si>
  <si>
    <t>MT312</t>
  </si>
  <si>
    <t>MT315</t>
  </si>
  <si>
    <t>MT316</t>
  </si>
  <si>
    <t>MT317</t>
  </si>
  <si>
    <t>MT319</t>
  </si>
  <si>
    <t>MT320</t>
  </si>
  <si>
    <t>MT321</t>
  </si>
  <si>
    <t>MT322</t>
  </si>
  <si>
    <t>MT323</t>
  </si>
  <si>
    <t>MT324</t>
  </si>
  <si>
    <t>MT328</t>
  </si>
  <si>
    <t>MT329</t>
  </si>
  <si>
    <t>MT330</t>
  </si>
  <si>
    <t>MT331</t>
  </si>
  <si>
    <t>MT332</t>
  </si>
  <si>
    <t>MT333</t>
  </si>
  <si>
    <t>MT334</t>
  </si>
  <si>
    <t>865-FE-9</t>
  </si>
  <si>
    <t>214-FC-6</t>
  </si>
  <si>
    <t>642-FE-9</t>
  </si>
  <si>
    <t>818-FF-3</t>
  </si>
  <si>
    <t>611-FE-9</t>
  </si>
  <si>
    <t>209-FC-6</t>
  </si>
  <si>
    <t>553-FE-6</t>
  </si>
  <si>
    <t>825-FF-3</t>
  </si>
  <si>
    <t>644-FE-9</t>
  </si>
  <si>
    <t>826-FF-3</t>
  </si>
  <si>
    <t>895-FE-9</t>
  </si>
  <si>
    <t>407-FD-8</t>
  </si>
  <si>
    <t>630-FF-1</t>
  </si>
  <si>
    <t>680-FE-9</t>
  </si>
  <si>
    <t>641-FE-9</t>
  </si>
  <si>
    <t>036-FF-1</t>
  </si>
  <si>
    <t>614-FE-9</t>
  </si>
  <si>
    <t>609-FE-9</t>
  </si>
  <si>
    <t>80-FA-3A</t>
  </si>
  <si>
    <t>643-FE-9</t>
  </si>
  <si>
    <t>610-FE-9</t>
  </si>
  <si>
    <t>621-FD-7</t>
  </si>
  <si>
    <t>277-FD-8</t>
  </si>
  <si>
    <t>645-FE-9</t>
  </si>
  <si>
    <t>3ALACYCS4JDJT7060</t>
  </si>
  <si>
    <t>3ALACYCS0CDBH2938</t>
  </si>
  <si>
    <t>3ALACXCS8HDHX4900</t>
  </si>
  <si>
    <t>3ALACXCSXHDHX4820</t>
  </si>
  <si>
    <t>3ALACYCS1CDBH2933</t>
  </si>
  <si>
    <t>3ALACYCS6CDBH2913</t>
  </si>
  <si>
    <t>3ALACXCS5HDHX4899</t>
  </si>
  <si>
    <t>3ALACXCSXHDHX8009</t>
  </si>
  <si>
    <t>3ALACYCS4HDJE4208</t>
  </si>
  <si>
    <t>3ALACYCS4HDJE4211</t>
  </si>
  <si>
    <t>3ALACXFB7MDML1868</t>
  </si>
  <si>
    <t>3ALACXCS1HDHX4821</t>
  </si>
  <si>
    <t>3ALACXCS8HDHX8011</t>
  </si>
  <si>
    <t>3ALACXCSXHDHX8012</t>
  </si>
  <si>
    <t>3AKJCYDJ7HDJE9610</t>
  </si>
  <si>
    <t>CAJA SECA 330-YG-6 
Núm de Serie:  IJJV532D6HL976987</t>
  </si>
  <si>
    <t>759-FE-9</t>
  </si>
  <si>
    <t>JLMBBH1S0HK001120</t>
  </si>
  <si>
    <t>829-FF-3</t>
  </si>
  <si>
    <t>427-FD-8</t>
  </si>
  <si>
    <t>3ALACYCS6HDJE4209</t>
  </si>
  <si>
    <t>574-FF-2</t>
  </si>
  <si>
    <t>MEC0574P5LP038944</t>
  </si>
  <si>
    <t>618-FF-1</t>
  </si>
  <si>
    <t>3AKJHTDV9MSML1846</t>
  </si>
  <si>
    <t>016-FF-3</t>
  </si>
  <si>
    <t>MEC0574P0MP043390</t>
  </si>
  <si>
    <t>025-FF-3</t>
  </si>
  <si>
    <t>MEC0574P3MP043237</t>
  </si>
  <si>
    <t>020-FF-3</t>
  </si>
  <si>
    <t>MEC0574PXMP043297</t>
  </si>
  <si>
    <t>LE-827-31</t>
  </si>
  <si>
    <t>LE-83-098</t>
  </si>
  <si>
    <t>E COMMERCE</t>
  </si>
  <si>
    <t>Unidades HUB</t>
  </si>
  <si>
    <t>CEDIS</t>
  </si>
  <si>
    <t>Cliente</t>
  </si>
  <si>
    <t>Anexo</t>
  </si>
  <si>
    <t>Pago</t>
  </si>
  <si>
    <t>Capital</t>
  </si>
  <si>
    <t>Interes</t>
  </si>
  <si>
    <t>Renta</t>
  </si>
  <si>
    <t>Costo Admon</t>
  </si>
  <si>
    <t>SubTotal</t>
  </si>
  <si>
    <t>IVA</t>
  </si>
  <si>
    <t>Total</t>
  </si>
  <si>
    <t>Vehiculo Tpo</t>
  </si>
  <si>
    <t>Serie</t>
  </si>
  <si>
    <t>No Motor</t>
  </si>
  <si>
    <t>O</t>
  </si>
  <si>
    <t>GRUPO ELEKTRA, S.A. de C.V. 6C</t>
  </si>
  <si>
    <t>A0046</t>
  </si>
  <si>
    <t>'100/100</t>
  </si>
  <si>
    <t>Camión</t>
  </si>
  <si>
    <t>CAMION FREIGHTLINER 360</t>
  </si>
  <si>
    <t>2013</t>
  </si>
  <si>
    <t>D74890</t>
  </si>
  <si>
    <t>766FC8</t>
  </si>
  <si>
    <t>A0058</t>
  </si>
  <si>
    <t>'97/97</t>
  </si>
  <si>
    <t>CAMION FREIGHTLINER TIPO M2 35K</t>
  </si>
  <si>
    <t>3ALACYCSXDDFE5677</t>
  </si>
  <si>
    <t>90291000921518</t>
  </si>
  <si>
    <t>881FC8</t>
  </si>
  <si>
    <t>A0062</t>
  </si>
  <si>
    <t>3ALACYCS1DDFE5681</t>
  </si>
  <si>
    <t>90291000977359</t>
  </si>
  <si>
    <t>878FC8</t>
  </si>
  <si>
    <t>A0065</t>
  </si>
  <si>
    <t>INTERNATIONAL CITYSTAR CLASE 5/F.ICVSINTCIC1372/KASA INTERNATIONAL/EKT</t>
  </si>
  <si>
    <t>3A91SAB25EK218264</t>
  </si>
  <si>
    <t>A0069</t>
  </si>
  <si>
    <t>'81/81</t>
  </si>
  <si>
    <t>INTERNATIONAL CITYSTAR CLASE 5/F.ICVSINTCIC1375/KASA INTERNATIONAL/EKT</t>
  </si>
  <si>
    <t>3A91SAB24FK218113</t>
  </si>
  <si>
    <t>501FD2</t>
  </si>
  <si>
    <t>A0080</t>
  </si>
  <si>
    <t>'80/80</t>
  </si>
  <si>
    <t>INTERNATIONAL CITYSTAR CLASE 5/F.ICVSINTCIC1596/KASA INTERNATIONAL/EKT</t>
  </si>
  <si>
    <t>3A91SAB23FK218166</t>
  </si>
  <si>
    <t>89170413</t>
  </si>
  <si>
    <t>GRUPO ELEKTRA, S.A. de C.V. 23C</t>
  </si>
  <si>
    <t>AE0189A</t>
  </si>
  <si>
    <t>'55/55</t>
  </si>
  <si>
    <t>FREIGHTLINER M2 106 35K</t>
  </si>
  <si>
    <t>3ALACYCS4CDBH2893</t>
  </si>
  <si>
    <t>90291000895932</t>
  </si>
  <si>
    <t>099FC6</t>
  </si>
  <si>
    <t>AE0193A</t>
  </si>
  <si>
    <t>3ALACYCS1CDBH2897</t>
  </si>
  <si>
    <t>90291000895966</t>
  </si>
  <si>
    <t>103FC6</t>
  </si>
  <si>
    <t>AE0205A</t>
  </si>
  <si>
    <t>3ALACYCS9CDBH2887</t>
  </si>
  <si>
    <t>90291000897165</t>
  </si>
  <si>
    <t>078FC6</t>
  </si>
  <si>
    <t>A0051</t>
  </si>
  <si>
    <t>90291000959597</t>
  </si>
  <si>
    <t>A0052</t>
  </si>
  <si>
    <t>90291000954241</t>
  </si>
  <si>
    <t>887FC8</t>
  </si>
  <si>
    <t>A0053</t>
  </si>
  <si>
    <t>90291000973208</t>
  </si>
  <si>
    <t>A0057</t>
  </si>
  <si>
    <t>3ALACYCS8DDFE5676</t>
  </si>
  <si>
    <t>90291000938870</t>
  </si>
  <si>
    <t>882FC8</t>
  </si>
  <si>
    <t>A0059</t>
  </si>
  <si>
    <t>3ALACYCS1DDFE5678</t>
  </si>
  <si>
    <t>90291000936248</t>
  </si>
  <si>
    <t>880FC8</t>
  </si>
  <si>
    <t>A0063</t>
  </si>
  <si>
    <t>ISUZU</t>
  </si>
  <si>
    <t>ELF 500K CON CAJA SECA</t>
  </si>
  <si>
    <t>A0072</t>
  </si>
  <si>
    <t>INTERNATIONAL CITYSTAR CLASE 5/F.ICVSINTCIC1377/KASA INTERNATIONAL/EKT</t>
  </si>
  <si>
    <t>3A91SAB23EK218120</t>
  </si>
  <si>
    <t>89132358</t>
  </si>
  <si>
    <t>A0073</t>
  </si>
  <si>
    <t>3A91SAB26FK218162</t>
  </si>
  <si>
    <t>A0074</t>
  </si>
  <si>
    <t>3A91SAB29FK218169</t>
  </si>
  <si>
    <t>A0075</t>
  </si>
  <si>
    <t>89173368</t>
  </si>
  <si>
    <t>A0076</t>
  </si>
  <si>
    <t>3A91SAB22FK218157</t>
  </si>
  <si>
    <t>Pend</t>
  </si>
  <si>
    <t>A0079</t>
  </si>
  <si>
    <t>INTERNATIONAL CITYSTAR CLASE 5/F.ICVSINTCIC1597/KASA INTERNATIONAL/EKT</t>
  </si>
  <si>
    <t>3A91SAB25FK218167</t>
  </si>
  <si>
    <t>AE0095B</t>
  </si>
  <si>
    <t>'2 /12</t>
  </si>
  <si>
    <t>Caja</t>
  </si>
  <si>
    <t>WABASH NATIONAL</t>
  </si>
  <si>
    <t>SEMIREMOLQUE TIPO CAJA  SECA CERRADA 53'</t>
  </si>
  <si>
    <t>1JJV532D7HL976965</t>
  </si>
  <si>
    <t>324YG6</t>
  </si>
  <si>
    <t>AE0096B</t>
  </si>
  <si>
    <t>1JJV532D4HL976969</t>
  </si>
  <si>
    <t>323YG6</t>
  </si>
  <si>
    <t>AE0097B</t>
  </si>
  <si>
    <t>325YGB</t>
  </si>
  <si>
    <t>AE0098B</t>
  </si>
  <si>
    <t>1JJV532D5HL976978</t>
  </si>
  <si>
    <t>327YG6</t>
  </si>
  <si>
    <t>AE0099B</t>
  </si>
  <si>
    <t>1JJV532D5HL976981</t>
  </si>
  <si>
    <t>326YG6</t>
  </si>
  <si>
    <t>AE0100B</t>
  </si>
  <si>
    <t>1JJV532D7HL976982</t>
  </si>
  <si>
    <t>328YG6</t>
  </si>
  <si>
    <t>AE0101B</t>
  </si>
  <si>
    <t>1JJV532D2HL976985</t>
  </si>
  <si>
    <t>329YG6</t>
  </si>
  <si>
    <t>AE0102B</t>
  </si>
  <si>
    <t>1JJV532D6HL976987</t>
  </si>
  <si>
    <t>330YG6</t>
  </si>
  <si>
    <t>AE0103B</t>
  </si>
  <si>
    <t>1JJV532D0HL977049</t>
  </si>
  <si>
    <t>331YG6</t>
  </si>
  <si>
    <t>AE0104B</t>
  </si>
  <si>
    <t>1JJV532D9HL977051</t>
  </si>
  <si>
    <t>332YG6</t>
  </si>
  <si>
    <t>AE0130A</t>
  </si>
  <si>
    <t>'1 /12</t>
  </si>
  <si>
    <t>FREIGHTLINER FL 360</t>
  </si>
  <si>
    <t xml:space="preserve">JLMBBH1S1HK000641 </t>
  </si>
  <si>
    <t>D94892</t>
  </si>
  <si>
    <t>AE0131A</t>
  </si>
  <si>
    <t xml:space="preserve">JLMBBH1S7HK000644 </t>
  </si>
  <si>
    <t>D94925</t>
  </si>
  <si>
    <t>283FD8</t>
  </si>
  <si>
    <t>AE0132A</t>
  </si>
  <si>
    <t xml:space="preserve">JLMBBH1S9HK000645 </t>
  </si>
  <si>
    <t>D94930</t>
  </si>
  <si>
    <t>AE0133A</t>
  </si>
  <si>
    <t xml:space="preserve">JLMBBH1S4HK000648 </t>
  </si>
  <si>
    <t>D94953</t>
  </si>
  <si>
    <t>281FD8</t>
  </si>
  <si>
    <t>AE0134A</t>
  </si>
  <si>
    <t>D94954</t>
  </si>
  <si>
    <t>AE0135A</t>
  </si>
  <si>
    <t xml:space="preserve">JLMBBH1S2HK000650 </t>
  </si>
  <si>
    <t>D94956</t>
  </si>
  <si>
    <t>279FD8</t>
  </si>
  <si>
    <t>AE0136A</t>
  </si>
  <si>
    <t xml:space="preserve">JLMBBH1S6HK000652 </t>
  </si>
  <si>
    <t>D94968</t>
  </si>
  <si>
    <t>AE0137A</t>
  </si>
  <si>
    <t xml:space="preserve">JLMBBH1S2HK001006 </t>
  </si>
  <si>
    <t>D95726</t>
  </si>
  <si>
    <t>277FD8</t>
  </si>
  <si>
    <t>AE0138A</t>
  </si>
  <si>
    <t>D95727</t>
  </si>
  <si>
    <t>AE0139A</t>
  </si>
  <si>
    <t xml:space="preserve">JLMBBH1S6HK001008 </t>
  </si>
  <si>
    <t>D95728</t>
  </si>
  <si>
    <t>AE0140A</t>
  </si>
  <si>
    <t>D95732</t>
  </si>
  <si>
    <t>AE0141A</t>
  </si>
  <si>
    <t>D95748</t>
  </si>
  <si>
    <t>273FD8</t>
  </si>
  <si>
    <t>AE0142A</t>
  </si>
  <si>
    <t xml:space="preserve">JLMBBH1S4HK001119 </t>
  </si>
  <si>
    <t>D96113</t>
  </si>
  <si>
    <t>AE0143A</t>
  </si>
  <si>
    <t>D95962</t>
  </si>
  <si>
    <t>998FD7</t>
  </si>
  <si>
    <t>AE0144A</t>
  </si>
  <si>
    <t xml:space="preserve">JLMBBH1S1HK001076 </t>
  </si>
  <si>
    <t>D95977</t>
  </si>
  <si>
    <t>AE0145A</t>
  </si>
  <si>
    <t>D96008</t>
  </si>
  <si>
    <t>995FD7</t>
  </si>
  <si>
    <t>AE0146A</t>
  </si>
  <si>
    <t>D96014</t>
  </si>
  <si>
    <t>AE0147A</t>
  </si>
  <si>
    <t xml:space="preserve">JLMBBH1S9HK001083 </t>
  </si>
  <si>
    <t>D96033</t>
  </si>
  <si>
    <t>AE0148A</t>
  </si>
  <si>
    <t>JLMBBH1S2HK001085</t>
  </si>
  <si>
    <t>D96066</t>
  </si>
  <si>
    <t>992FD7</t>
  </si>
  <si>
    <t>AE0149A</t>
  </si>
  <si>
    <t>D96088</t>
  </si>
  <si>
    <t>AE0150A</t>
  </si>
  <si>
    <t>D96091</t>
  </si>
  <si>
    <t>AE0151A</t>
  </si>
  <si>
    <t>D96108</t>
  </si>
  <si>
    <t>AE0152A</t>
  </si>
  <si>
    <t>D96110</t>
  </si>
  <si>
    <t>988FD7</t>
  </si>
  <si>
    <t>AE0153A</t>
  </si>
  <si>
    <t>D96112</t>
  </si>
  <si>
    <t>987FD7</t>
  </si>
  <si>
    <t>AE0154A</t>
  </si>
  <si>
    <t>D96129</t>
  </si>
  <si>
    <t>997FD7</t>
  </si>
  <si>
    <t>AE0155A</t>
  </si>
  <si>
    <t>JLMBBH1S2HK001121</t>
  </si>
  <si>
    <t>D96131</t>
  </si>
  <si>
    <t>986FD7</t>
  </si>
  <si>
    <t>AE0156A</t>
  </si>
  <si>
    <t>D96145</t>
  </si>
  <si>
    <t>AE0157A</t>
  </si>
  <si>
    <t>D96203</t>
  </si>
  <si>
    <t>AE0105A</t>
  </si>
  <si>
    <t>FREIGHTLINER FL-M2-106-33K-17</t>
  </si>
  <si>
    <t>902919C1116848</t>
  </si>
  <si>
    <t>AE0106A</t>
  </si>
  <si>
    <t>3ALACXCSXHDHX4896</t>
  </si>
  <si>
    <t>902919C1116985</t>
  </si>
  <si>
    <t>AE0107A</t>
  </si>
  <si>
    <t>902919C1116945</t>
  </si>
  <si>
    <t>AE0108A</t>
  </si>
  <si>
    <t>3ALACXCS1HDHX4818</t>
  </si>
  <si>
    <t>902919C1117402</t>
  </si>
  <si>
    <t>AE0109A</t>
  </si>
  <si>
    <t>902919C1116872</t>
  </si>
  <si>
    <t>AE0110A</t>
  </si>
  <si>
    <t>902919C1116314</t>
  </si>
  <si>
    <t>AE0112A</t>
  </si>
  <si>
    <t>902919C1115679</t>
  </si>
  <si>
    <t>AE0113A</t>
  </si>
  <si>
    <t>902919C1117307</t>
  </si>
  <si>
    <t>AE0115A</t>
  </si>
  <si>
    <t>3ALACXCSXHDHX4897</t>
  </si>
  <si>
    <t>902919C1116504</t>
  </si>
  <si>
    <t>AE0116A</t>
  </si>
  <si>
    <t>902919C1117331</t>
  </si>
  <si>
    <t>AE0117A</t>
  </si>
  <si>
    <t>902919C1117363</t>
  </si>
  <si>
    <t>AE0118A</t>
  </si>
  <si>
    <t>902919C1116957</t>
  </si>
  <si>
    <t>AE0119A</t>
  </si>
  <si>
    <t>902919C1116983</t>
  </si>
  <si>
    <t>AE0120A</t>
  </si>
  <si>
    <t>3ALACXCS5HDHX4806</t>
  </si>
  <si>
    <t>902919C1116637</t>
  </si>
  <si>
    <t>AE0121A</t>
  </si>
  <si>
    <t>3ALACXCS7HDHX4807</t>
  </si>
  <si>
    <t>902919C1116701</t>
  </si>
  <si>
    <t>AE0122A</t>
  </si>
  <si>
    <t>3ALACXCS8HDHX4816</t>
  </si>
  <si>
    <t>902919C1117388</t>
  </si>
  <si>
    <t>AE0123A</t>
  </si>
  <si>
    <t>902919C1116283</t>
  </si>
  <si>
    <t>AE0124A</t>
  </si>
  <si>
    <t>3ALACXCS3HDHX4819</t>
  </si>
  <si>
    <t>902919C1116992</t>
  </si>
  <si>
    <t>AE0125A</t>
  </si>
  <si>
    <t>902919C1116719</t>
  </si>
  <si>
    <t>AE0126A</t>
  </si>
  <si>
    <t>902919C1116858</t>
  </si>
  <si>
    <t>AE0127A</t>
  </si>
  <si>
    <t>902919C1117376</t>
  </si>
  <si>
    <t>AE0128A</t>
  </si>
  <si>
    <t>902919C1117371</t>
  </si>
  <si>
    <t>AE0129A</t>
  </si>
  <si>
    <t>902919C1117346</t>
  </si>
  <si>
    <t>AE0105B</t>
  </si>
  <si>
    <t>ALTAMIRANO</t>
  </si>
  <si>
    <t>CAJA SECA DIMENSIONES LARGO 11MTS, ANCHO 2.6MTS Y ALTO 2.6 MTS/F.3062/ALTAMIRANO/EKT</t>
  </si>
  <si>
    <t>2016CS120</t>
  </si>
  <si>
    <t>AE0106B</t>
  </si>
  <si>
    <t>CAJA SECA DIMENSIONES LARGO 11MTS, ANCHO 2.6MTS Y ALTO 2.6 MTS/F.3063/ALTAMIRANO/EKT</t>
  </si>
  <si>
    <t>2016CS112</t>
  </si>
  <si>
    <t>AE0107B</t>
  </si>
  <si>
    <t>CAJA SECA DIMENSIONES LARGO 11MTS, ANCHO 2.6MTS Y ALTO 2.6 MTS/F.3064/ALTAMIRANO/EKT</t>
  </si>
  <si>
    <t>2016CS114</t>
  </si>
  <si>
    <t>AE0108B</t>
  </si>
  <si>
    <t>CAJA SECA DIMENSIONES LARGO 11MTS, ANCHO 2.6MTS Y ALTO 2.6 MTS/F.3065/ALTAMIRANO/EKT</t>
  </si>
  <si>
    <t>2016CS124</t>
  </si>
  <si>
    <t>AE0109B</t>
  </si>
  <si>
    <t>CAJA SECA DIMENSIONES LARGO 11MTS, ANCHO 2.6MTS Y ALTO 2.6 MTS/F.3066/ALTAMIRANO/EKT</t>
  </si>
  <si>
    <t>2016CS122</t>
  </si>
  <si>
    <t>AE0110B</t>
  </si>
  <si>
    <t>CAJA SECA DIMENSIONES LARGO 11MTS, ANCHO 2.6MTS Y ALTO 2.6 MTS/F.3067/ALTAMIRANO/EKT</t>
  </si>
  <si>
    <t>2016CS123</t>
  </si>
  <si>
    <t>AE0111B</t>
  </si>
  <si>
    <t>CAJA SECA DIMENSIONES LARGO 11MTS, ANCHO 2.6MTS Y ALTO 2.6 MTS/F.3068/ALTAMIRANO/EKT</t>
  </si>
  <si>
    <t>2016CS117</t>
  </si>
  <si>
    <t>AE0112B</t>
  </si>
  <si>
    <t>CAJA SECA DIMENSIONES LARGO 11MTS, ANCHO 2.6MTS Y ALTO 2.6 MTS/F.3069/ALTAMIRANO/EKT</t>
  </si>
  <si>
    <t>2016CS118</t>
  </si>
  <si>
    <t>AE0113B</t>
  </si>
  <si>
    <t>CAJA SECA DIMENSIONES LARGO 11MTS, ANCHO 2.6MTS Y ALTO 2.6 MTS/F.3070/ALTAMIRANO/EKT</t>
  </si>
  <si>
    <t>2016CS116</t>
  </si>
  <si>
    <t>AE0115B</t>
  </si>
  <si>
    <t>CAJA SECA DIMENSIONES LARGO 11MTS, ANCHO 2.6MTS Y ALTO 2.6 MTS/F.3075/ALTAMIRANO/EKT</t>
  </si>
  <si>
    <t>2016CS113</t>
  </si>
  <si>
    <t>AE0116B</t>
  </si>
  <si>
    <t>CAJA SECA DIMENSIONES LARGO 11MTS, ANCHO 2.6MTS Y ALTO 2.6 MTS/F.3079/ALTAMIRANO/EKT</t>
  </si>
  <si>
    <t>2016CS102</t>
  </si>
  <si>
    <t>AE0117B</t>
  </si>
  <si>
    <t>CAJA SECA DIMENSIONES LARGO 11MTS, ANCHO 2.6MTS Y ALTO 2.6 MTS/F.3080/ALTAMIRANO/EKT</t>
  </si>
  <si>
    <t>2016CS103</t>
  </si>
  <si>
    <t>AE0118B</t>
  </si>
  <si>
    <t>CAJA SECA DIMENSIONES LARGO 11MTS, ANCHO 2.6MTS Y ALTO 2.6 MTS/F.3081/ALTAMIRANO/EKT</t>
  </si>
  <si>
    <t>2016CS104</t>
  </si>
  <si>
    <t>AE0119B</t>
  </si>
  <si>
    <t>CAJA SECA DIMENSIONES LARGO 11MTS, ANCHO 2.6MTS Y ALTO 2.6 MTS/F.3082/ALTAMIRANO/EKT</t>
  </si>
  <si>
    <t>2016CS105</t>
  </si>
  <si>
    <t>AE0120B</t>
  </si>
  <si>
    <t>CAJA SECA DIMENSIONES LARGO 11MTS, ANCHO 2.6MTS Y ALTO 2.6 MTS/F.3083/ALTAMIRANO/EKT</t>
  </si>
  <si>
    <t>2016CS106</t>
  </si>
  <si>
    <t>AE0121B</t>
  </si>
  <si>
    <t>CAJA SECA DIMENSIONES LARGO 11MTS, ANCHO 2.6MTS Y ALTO 2.6 MTS/F.3084/ALTAMIRANO/EKT</t>
  </si>
  <si>
    <t>2016CS107</t>
  </si>
  <si>
    <t>AE0122B</t>
  </si>
  <si>
    <t>CAJA SECA DIMENSIONES LARGO 11MTS, ANCHO 2.6MTS Y ALTO 2.6 MTS/F.3085/ALTAMIRANO/EKT</t>
  </si>
  <si>
    <t>2016CS108</t>
  </si>
  <si>
    <t>AE0123B</t>
  </si>
  <si>
    <t>CAJA SECA DIMENSIONES LARGO 11MTS, ANCHO 2.6MTS Y ALTO 2.6 MTS/F.3086/ALTAMIRANO/EKT</t>
  </si>
  <si>
    <t>2016CS109</t>
  </si>
  <si>
    <t>AE0124B</t>
  </si>
  <si>
    <t>CAJA SECA DIMENSIONES LARGO 11MTS, ANCHO 2.6MTS Y ALTO 2.6 MTS/F.3087/ALTAMIRANO/EKT</t>
  </si>
  <si>
    <t>2016CS110</t>
  </si>
  <si>
    <t>AE0125B</t>
  </si>
  <si>
    <t>CAJA SECA DIMENSIONES LARGO 11MTS, ANCHO 2.6MTS Y ALTO 2.6 MTS/F.3088/ALTAMIRANO/EKT</t>
  </si>
  <si>
    <t>2016CS111</t>
  </si>
  <si>
    <t>AE0126B</t>
  </si>
  <si>
    <t>CAJA SECA DIMENSIONES LARGO 11MTS, ANCHO 2.6MTS Y ALTO 2.6 MTS/F.3089/ALTAMIRANO/EKT</t>
  </si>
  <si>
    <t>2016CS115</t>
  </si>
  <si>
    <t>AE0127B</t>
  </si>
  <si>
    <t>CAJA SECA DIMENSIONES LARGO 11MTS, ANCHO 2.6MTS Y ALTO 2.6 MTS/F.3090/ALTAMIRANO/EKT</t>
  </si>
  <si>
    <t>2016CS119</t>
  </si>
  <si>
    <t>AE0128B</t>
  </si>
  <si>
    <t>CAJA SECA DIMENSIONES LARGO 11MTS, ANCHO 2.6MTS Y ALTO 2.6 MTS/F.3091/ALTAMIRANO/EKT</t>
  </si>
  <si>
    <t>2016CS121</t>
  </si>
  <si>
    <t>AE0129B</t>
  </si>
  <si>
    <t>CAJA SECA DIMENSIONES LARGO 11MTS, ANCHO 2.6MTS Y ALTO 2.6 MTS/F.3092/ALTAMIRANO/EKT</t>
  </si>
  <si>
    <t>2016CS126</t>
  </si>
  <si>
    <t xml:space="preserve">AE0158A </t>
  </si>
  <si>
    <t>'60/60</t>
  </si>
  <si>
    <t>FREIGHTLINER TRACTO M2 52K/F.6137CTVN/ZAPATA/EKT</t>
  </si>
  <si>
    <t>926916C1121001</t>
  </si>
  <si>
    <t>289FD8</t>
  </si>
  <si>
    <t xml:space="preserve">AE0159A </t>
  </si>
  <si>
    <t>FREIGHTLINER TRACTO M2 52K/F.6138CTVN/ZAPATA/EKT</t>
  </si>
  <si>
    <t>926916C1119239</t>
  </si>
  <si>
    <t xml:space="preserve">AE0160A </t>
  </si>
  <si>
    <t>FREIGHTLINER TRACTO M2 52K/F.6139CTVN/ZAPATA/EKT</t>
  </si>
  <si>
    <t>3AKJCYDJ9HDJE9608</t>
  </si>
  <si>
    <t>926916C1121471</t>
  </si>
  <si>
    <t>287FD8</t>
  </si>
  <si>
    <t xml:space="preserve">AE0161A </t>
  </si>
  <si>
    <t>FREIGHTLINER TRACTO M2 52K/F.6140CTVN/ZAPATA/EKT</t>
  </si>
  <si>
    <t>926916C1121468</t>
  </si>
  <si>
    <t>286FD8</t>
  </si>
  <si>
    <t xml:space="preserve">AE0162A </t>
  </si>
  <si>
    <t>FREIGHTLINER TRACTO M2 52K/F.6141CTVN/ZAPATA/EKT</t>
  </si>
  <si>
    <t>3AKJCYDJ0HDJE9609</t>
  </si>
  <si>
    <t>926916C1119673</t>
  </si>
  <si>
    <t>285FD8</t>
  </si>
  <si>
    <t xml:space="preserve">AE0163A </t>
  </si>
  <si>
    <t>FREIGHTLINER M2 106 35K /F.6239CTVN/ZAPATA/EKT</t>
  </si>
  <si>
    <t>902919C1121989</t>
  </si>
  <si>
    <t>428FD8</t>
  </si>
  <si>
    <t xml:space="preserve">AE0164A </t>
  </si>
  <si>
    <t>FREIGHTLINER M2 106 35K/F.6240CTVN/ZAPATA/EKT</t>
  </si>
  <si>
    <t>902919C1120668</t>
  </si>
  <si>
    <t>427FD8</t>
  </si>
  <si>
    <t xml:space="preserve">AE0165A </t>
  </si>
  <si>
    <t>FREIGHTLINER M2 106 35K/F.6241CTVN/ZAPATA/EKT</t>
  </si>
  <si>
    <t>902919C1120661</t>
  </si>
  <si>
    <t>426FD8</t>
  </si>
  <si>
    <t xml:space="preserve">AE0167A </t>
  </si>
  <si>
    <t>FREIGHTLINER M2 106 35K/F.6243CTVN/ZAPATA/EKT</t>
  </si>
  <si>
    <t xml:space="preserve"> 3ALACYCS2HDJE4207 </t>
  </si>
  <si>
    <t xml:space="preserve">902919C1120399 </t>
  </si>
  <si>
    <t>424FD8</t>
  </si>
  <si>
    <t xml:space="preserve">AE0168A </t>
  </si>
  <si>
    <t>FREIGHTLINER M2 106 35K/F.6244CTVN/ZAPATA/EKT</t>
  </si>
  <si>
    <t xml:space="preserve"> 3ALACYCS1HDJE4196 </t>
  </si>
  <si>
    <t xml:space="preserve">902919C1120549 </t>
  </si>
  <si>
    <t>423FD8</t>
  </si>
  <si>
    <t xml:space="preserve">AE0169A </t>
  </si>
  <si>
    <t>FREIGHTLINER M2 106 35K/F.6245CTVN/ZAPATA/EKT</t>
  </si>
  <si>
    <t xml:space="preserve"> 3ALACYCS3HDJE4197 </t>
  </si>
  <si>
    <t xml:space="preserve">902919C1120509 </t>
  </si>
  <si>
    <t>422FD8</t>
  </si>
  <si>
    <t xml:space="preserve">AE0170A </t>
  </si>
  <si>
    <t>FREIGHTLINER M2 106 35K/F.6246CTVN/ZAPATA/EKT</t>
  </si>
  <si>
    <t xml:space="preserve"> 3ALACYCS5HDJE4198 </t>
  </si>
  <si>
    <t xml:space="preserve">902919C1120559 </t>
  </si>
  <si>
    <t xml:space="preserve">AE0171A </t>
  </si>
  <si>
    <t>FREIGHTLINER M2 106 35K/F.6247CTVN/ZAPATA/EKT</t>
  </si>
  <si>
    <t xml:space="preserve"> 3ALACYCS7HDJE4199 </t>
  </si>
  <si>
    <t xml:space="preserve">902919C1120505 </t>
  </si>
  <si>
    <t>420FD8</t>
  </si>
  <si>
    <t xml:space="preserve">AE0172A </t>
  </si>
  <si>
    <t>FREIGHTLINER M2 106 35K/F.6248CTVN/ZAPATA/EKT</t>
  </si>
  <si>
    <t xml:space="preserve"> 3ALACYCSXHDJE4200 </t>
  </si>
  <si>
    <t xml:space="preserve">902919C1120551 </t>
  </si>
  <si>
    <t>419FD8</t>
  </si>
  <si>
    <t xml:space="preserve">AE0173A </t>
  </si>
  <si>
    <t>FREIGHTLINER M2 106 35K/F.6249CTVN/ZAPATA/EKT</t>
  </si>
  <si>
    <t xml:space="preserve"> 3ALACYCS1HDJE4201 </t>
  </si>
  <si>
    <t xml:space="preserve">902919C1120574 </t>
  </si>
  <si>
    <t>418FD8</t>
  </si>
  <si>
    <t xml:space="preserve">AE0174A </t>
  </si>
  <si>
    <t>FREIGHTLINER M2 106 35K/F.6250CTVN/ZAPATA/EKT</t>
  </si>
  <si>
    <t xml:space="preserve"> 3ALACYCS3HDJE4202 </t>
  </si>
  <si>
    <t xml:space="preserve">902919C1120561 </t>
  </si>
  <si>
    <t xml:space="preserve">AE0175A </t>
  </si>
  <si>
    <t>FREIGHTLINER M2 106 35K/F.6251CTVN/ZAPATA/EKT</t>
  </si>
  <si>
    <t xml:space="preserve"> 3ALACYCS5HDJE4203 </t>
  </si>
  <si>
    <t xml:space="preserve">902919C1120564 </t>
  </si>
  <si>
    <t>416FD8</t>
  </si>
  <si>
    <t xml:space="preserve">AE0176A </t>
  </si>
  <si>
    <t>FREIGHTLINER M2 106 35K/F.6252CTVN/ZAPATA/EKT</t>
  </si>
  <si>
    <t xml:space="preserve"> 3ALACYCS7HDJE4204 </t>
  </si>
  <si>
    <t xml:space="preserve">902919C1120577 </t>
  </si>
  <si>
    <t>415FD8</t>
  </si>
  <si>
    <t xml:space="preserve">AE0177A </t>
  </si>
  <si>
    <t>FREIGHTLINER M2 106 35K/F.6253CTVN/ZAPATA/EKT</t>
  </si>
  <si>
    <t xml:space="preserve"> 3ALACYCS0HDJE4206 </t>
  </si>
  <si>
    <t xml:space="preserve">902919C1120588 </t>
  </si>
  <si>
    <t>414FD8</t>
  </si>
  <si>
    <t xml:space="preserve">AE0178A </t>
  </si>
  <si>
    <t>FREIGHTLINER M2 106 35K/F.6254CTVN/ZAPATA/EKT</t>
  </si>
  <si>
    <t xml:space="preserve"> 3ALACYCS0HDJE4190 </t>
  </si>
  <si>
    <t xml:space="preserve">902919C1122066 </t>
  </si>
  <si>
    <t>413FD8</t>
  </si>
  <si>
    <t xml:space="preserve">AE0179A </t>
  </si>
  <si>
    <t>FREIGHTLINER M2 106 35K/F.6255CTVN/ZAPATA/EKT</t>
  </si>
  <si>
    <t xml:space="preserve"> 3ALACYCS2HDJE4191 </t>
  </si>
  <si>
    <t xml:space="preserve">902919C1121984 </t>
  </si>
  <si>
    <t>412FD8</t>
  </si>
  <si>
    <t xml:space="preserve">AE0180A </t>
  </si>
  <si>
    <t>FREIGHTLINER M2 106 35K/F.6256CTVN/ZAPATA/EKT</t>
  </si>
  <si>
    <t xml:space="preserve"> 3ALACYCS4HDJE4192 </t>
  </si>
  <si>
    <t xml:space="preserve">902919C1122079 </t>
  </si>
  <si>
    <t xml:space="preserve">AE0181A </t>
  </si>
  <si>
    <t>FREIGHTLINER M2 106 35K/F.6257CTVN/ZAPATA/EKT</t>
  </si>
  <si>
    <t xml:space="preserve"> 3ALACYCS6HDJE4193 </t>
  </si>
  <si>
    <t xml:space="preserve">902919C1122108 </t>
  </si>
  <si>
    <t>410FD8</t>
  </si>
  <si>
    <t xml:space="preserve">AE0182A </t>
  </si>
  <si>
    <t>FREIGHTLINER M2 106 35K/F.6258CTVN/ZAPATA/EKT</t>
  </si>
  <si>
    <t xml:space="preserve"> 3ALACYCSXHDJE4195 </t>
  </si>
  <si>
    <t xml:space="preserve">902919C1121931 </t>
  </si>
  <si>
    <t>409FD8</t>
  </si>
  <si>
    <t xml:space="preserve">AE0183A </t>
  </si>
  <si>
    <t>FREIGHTLINER M2 106 35K/F.6259CTVN/ZAPATA/EKT</t>
  </si>
  <si>
    <t xml:space="preserve"> 3ALACYCS8HDJE4194 </t>
  </si>
  <si>
    <t xml:space="preserve">902919C1121971 </t>
  </si>
  <si>
    <t>408FD8</t>
  </si>
  <si>
    <t xml:space="preserve">AE0184A </t>
  </si>
  <si>
    <t>FREIGHTLINER M2 106 35K/F.6260CTVN/ZAPATA/EKT</t>
  </si>
  <si>
    <t>902919C1121393</t>
  </si>
  <si>
    <t>407FD8</t>
  </si>
  <si>
    <t>AE0186A</t>
  </si>
  <si>
    <t>90291000895689</t>
  </si>
  <si>
    <t>096FC6</t>
  </si>
  <si>
    <t>AE0194A</t>
  </si>
  <si>
    <t>90291000896001</t>
  </si>
  <si>
    <t>104FC6</t>
  </si>
  <si>
    <t>AE0197A</t>
  </si>
  <si>
    <t>90291000896692</t>
  </si>
  <si>
    <t>106FC6</t>
  </si>
  <si>
    <t>AE0198A</t>
  </si>
  <si>
    <t>52/52</t>
  </si>
  <si>
    <t>3ALACYCS1CDBH2902</t>
  </si>
  <si>
    <t>90291000895975</t>
  </si>
  <si>
    <t>108FC6</t>
  </si>
  <si>
    <t>AE0200A</t>
  </si>
  <si>
    <t>3ALACYCS2CDBH2858</t>
  </si>
  <si>
    <t>90291000892534</t>
  </si>
  <si>
    <t>092FC6</t>
  </si>
  <si>
    <t>AE0203A</t>
  </si>
  <si>
    <t>3ALACYCS1CDBH2883</t>
  </si>
  <si>
    <t>90291000883628</t>
  </si>
  <si>
    <t>074FC6</t>
  </si>
  <si>
    <t>AE0204A</t>
  </si>
  <si>
    <t>90291000897161</t>
  </si>
  <si>
    <t>077FC6</t>
  </si>
  <si>
    <t>AE0208A</t>
  </si>
  <si>
    <t>3ALACYCS0CDBH2860</t>
  </si>
  <si>
    <t>90291000892548</t>
  </si>
  <si>
    <t>AE0130B</t>
  </si>
  <si>
    <t>'58/60</t>
  </si>
  <si>
    <t>CAJA SECA PARA M2 35K</t>
  </si>
  <si>
    <t>2016CS127</t>
  </si>
  <si>
    <t>NA</t>
  </si>
  <si>
    <t>AE0131B</t>
  </si>
  <si>
    <t>2016CS128</t>
  </si>
  <si>
    <t>AE0132B</t>
  </si>
  <si>
    <t>2016CS130</t>
  </si>
  <si>
    <t>AE0133B</t>
  </si>
  <si>
    <t>2016CS131</t>
  </si>
  <si>
    <t>AE0134B</t>
  </si>
  <si>
    <t>2016CS132</t>
  </si>
  <si>
    <t>AE0135B</t>
  </si>
  <si>
    <t>2016CS133</t>
  </si>
  <si>
    <t>AE0136B</t>
  </si>
  <si>
    <t>2016CS134</t>
  </si>
  <si>
    <t>AE0137B</t>
  </si>
  <si>
    <t>2016CS135</t>
  </si>
  <si>
    <t>AE0138B</t>
  </si>
  <si>
    <t>2016CS136</t>
  </si>
  <si>
    <t>AE0139B</t>
  </si>
  <si>
    <t>2016CS137</t>
  </si>
  <si>
    <t>AE0141B</t>
  </si>
  <si>
    <t>2016CS129</t>
  </si>
  <si>
    <t>AE0142B</t>
  </si>
  <si>
    <t>2016CS148</t>
  </si>
  <si>
    <t>AE0143B</t>
  </si>
  <si>
    <t>2016CS144</t>
  </si>
  <si>
    <t>AE0144B</t>
  </si>
  <si>
    <t>2016CS145</t>
  </si>
  <si>
    <t>AE0146B</t>
  </si>
  <si>
    <t>2016CS143</t>
  </si>
  <si>
    <t>AE0147B</t>
  </si>
  <si>
    <t>2016CS147</t>
  </si>
  <si>
    <t>AE0148B</t>
  </si>
  <si>
    <t>2016CS139</t>
  </si>
  <si>
    <t>AE0149B</t>
  </si>
  <si>
    <t>2016CS140</t>
  </si>
  <si>
    <t>AE0150B</t>
  </si>
  <si>
    <t>2016CS142</t>
  </si>
  <si>
    <t>AE0151B</t>
  </si>
  <si>
    <t>2016CS146</t>
  </si>
  <si>
    <t>AE0152B</t>
  </si>
  <si>
    <t>CAJA SECA PARA FL 360</t>
  </si>
  <si>
    <t>2016CS149</t>
  </si>
  <si>
    <t>AE0153B</t>
  </si>
  <si>
    <t>2016CS150</t>
  </si>
  <si>
    <t>AE0154B</t>
  </si>
  <si>
    <t>2016CS151</t>
  </si>
  <si>
    <t>AE0155B</t>
  </si>
  <si>
    <t>2016CS152</t>
  </si>
  <si>
    <t>AE0156B</t>
  </si>
  <si>
    <t>2016CS153</t>
  </si>
  <si>
    <t>AE0157B</t>
  </si>
  <si>
    <t>2016CS154</t>
  </si>
  <si>
    <t>AE0158B</t>
  </si>
  <si>
    <t>2016CS155</t>
  </si>
  <si>
    <t>AE0159B</t>
  </si>
  <si>
    <t>2016CS156</t>
  </si>
  <si>
    <t>AE0160B</t>
  </si>
  <si>
    <t>2016CS157</t>
  </si>
  <si>
    <t>AE0161B</t>
  </si>
  <si>
    <t>2016CS158</t>
  </si>
  <si>
    <t>AE0162B</t>
  </si>
  <si>
    <t>2016CS159</t>
  </si>
  <si>
    <t>AE0163B</t>
  </si>
  <si>
    <t>2016CS160</t>
  </si>
  <si>
    <t>AE0164B</t>
  </si>
  <si>
    <t>2016CS161</t>
  </si>
  <si>
    <t>AE0165B</t>
  </si>
  <si>
    <t>2016CS162</t>
  </si>
  <si>
    <t>AE0166B</t>
  </si>
  <si>
    <t>2016CS163</t>
  </si>
  <si>
    <t>AE0167B</t>
  </si>
  <si>
    <t>2016CS164</t>
  </si>
  <si>
    <t>AE0168B</t>
  </si>
  <si>
    <t>2016CS165</t>
  </si>
  <si>
    <t>AE0169B</t>
  </si>
  <si>
    <t>2016CS166</t>
  </si>
  <si>
    <t>AE0170B</t>
  </si>
  <si>
    <t>2016CS167</t>
  </si>
  <si>
    <t>AE0171B</t>
  </si>
  <si>
    <t>2016CS168</t>
  </si>
  <si>
    <t>AE0172B</t>
  </si>
  <si>
    <t>2016CS169</t>
  </si>
  <si>
    <t>AE0173B</t>
  </si>
  <si>
    <t>2016CS170</t>
  </si>
  <si>
    <t>AE0174B</t>
  </si>
  <si>
    <t>2016CS171</t>
  </si>
  <si>
    <t>AE0175B</t>
  </si>
  <si>
    <t>2016CS172</t>
  </si>
  <si>
    <t>AE0176B</t>
  </si>
  <si>
    <t>2016CS173</t>
  </si>
  <si>
    <t>AE0177B</t>
  </si>
  <si>
    <t>2016CS174</t>
  </si>
  <si>
    <t>AE0178B</t>
  </si>
  <si>
    <t>2016CS175</t>
  </si>
  <si>
    <t>AE0179B</t>
  </si>
  <si>
    <t>2016CS176</t>
  </si>
  <si>
    <t>AE0210A</t>
  </si>
  <si>
    <t>49/49</t>
  </si>
  <si>
    <t>FREIGHTLINER M2 35K/F.EF8106/DAIMLER/EKT</t>
  </si>
  <si>
    <t>AE0213A</t>
  </si>
  <si>
    <t>FREIGHTLINER M2 35K/F.EF8109/DAIMLER/EKT</t>
  </si>
  <si>
    <t>AE0215A</t>
  </si>
  <si>
    <t>FREIGHTLINER M2 35K/F.EF8111/DAIMLER/EKT</t>
  </si>
  <si>
    <t>3ALACYCS5CDBH2918</t>
  </si>
  <si>
    <t>AE0221A</t>
  </si>
  <si>
    <t>FREIGHTLINER M2 35K/F.EF8117/DAIMLER/EKT</t>
  </si>
  <si>
    <t>AE0223A</t>
  </si>
  <si>
    <t>FREIGHTLINER M2 35K/F.EF8119/DAIMLER/EKT</t>
  </si>
  <si>
    <t>AE0225A</t>
  </si>
  <si>
    <t>FREIGHTLINER M2 35K/F.EF8121/DAIMLER/EKT</t>
  </si>
  <si>
    <t>AE0226A</t>
  </si>
  <si>
    <t>FREIGHTLINER M2 35K/F.EF8126/DAIMLER/EKT</t>
  </si>
  <si>
    <t>AE0230A</t>
  </si>
  <si>
    <t>FREIGHTLINER M2 35K/F.EF8151/DAIMLER/EKT</t>
  </si>
  <si>
    <t>AE0236A</t>
  </si>
  <si>
    <t>FREIGHTLINER M2 35K/F.EF8157/DAIMLER/EKT</t>
  </si>
  <si>
    <t>AE0240A</t>
  </si>
  <si>
    <t>FREIGHTLINER M2 35K/F.EF8171/DAIMLER/EKT</t>
  </si>
  <si>
    <t>AE0241A</t>
  </si>
  <si>
    <t>FREIGHTLINER M2 35K/F.EF8172/DAIMLER/EKT</t>
  </si>
  <si>
    <t>AE0245A</t>
  </si>
  <si>
    <t>'51/60</t>
  </si>
  <si>
    <t>902919C1134458</t>
  </si>
  <si>
    <t>AE0245B</t>
  </si>
  <si>
    <t>GODINEZ</t>
  </si>
  <si>
    <t>CAJA SECA DE 70 MT53 MARCA GODINEZ CON RAMPA HIDRAULICA MARCA MERIK EMW-25</t>
  </si>
  <si>
    <t>CS29547047</t>
  </si>
  <si>
    <t>sn</t>
  </si>
  <si>
    <t>AE0246A</t>
  </si>
  <si>
    <t>902919C1132667</t>
  </si>
  <si>
    <t>AE0246B</t>
  </si>
  <si>
    <t xml:space="preserve">CAJA SECA DE 70 MT53 MARCA GODINEZ CON RAMPA HIDRAULICA MARCA MERIK EMW-25 </t>
  </si>
  <si>
    <t>CS29527048</t>
  </si>
  <si>
    <t>AE0247A</t>
  </si>
  <si>
    <t>902919C1132911</t>
  </si>
  <si>
    <t>AE0247B</t>
  </si>
  <si>
    <t>CS29537049</t>
  </si>
  <si>
    <t>AE0248A</t>
  </si>
  <si>
    <t>902919C1135381</t>
  </si>
  <si>
    <t>AE0248B</t>
  </si>
  <si>
    <t>CS29517050</t>
  </si>
  <si>
    <t>AE0249A</t>
  </si>
  <si>
    <t>902919C1134457</t>
  </si>
  <si>
    <t>AE0249B</t>
  </si>
  <si>
    <t>CS29567051</t>
  </si>
  <si>
    <t>AE0250A</t>
  </si>
  <si>
    <t>902919C1132647</t>
  </si>
  <si>
    <t>AE0250B</t>
  </si>
  <si>
    <t>CAJA SECA DE 70 MT53 MARCA GODINEZ CON RAMPA HIDRAULICA MARCA MERIK EMW 25</t>
  </si>
  <si>
    <t>CS29557052</t>
  </si>
  <si>
    <t>AE0251A</t>
  </si>
  <si>
    <t>902919C1132662</t>
  </si>
  <si>
    <t>AE0251B</t>
  </si>
  <si>
    <t>CS29577054</t>
  </si>
  <si>
    <t>AE0252A</t>
  </si>
  <si>
    <t>902919C1132712</t>
  </si>
  <si>
    <t>AE0252B</t>
  </si>
  <si>
    <t>TECMOVIL</t>
  </si>
  <si>
    <t>CAJA SECA DE 70 MT53 MARCA TECMOVIL CON RAMPA HIDRAULICA MARCA MAXON MOD TE 25</t>
  </si>
  <si>
    <t>11502600011755A-71</t>
  </si>
  <si>
    <t>AE0253A</t>
  </si>
  <si>
    <t>902919C1134272</t>
  </si>
  <si>
    <t>AE0253B</t>
  </si>
  <si>
    <t>11502600011755A-72</t>
  </si>
  <si>
    <t>AE0254A</t>
  </si>
  <si>
    <t>902919C1134234</t>
  </si>
  <si>
    <t>AE0254B</t>
  </si>
  <si>
    <t>11502600011755A-73</t>
  </si>
  <si>
    <t>AE0255A</t>
  </si>
  <si>
    <t>902919C1134230</t>
  </si>
  <si>
    <t>AE0255B</t>
  </si>
  <si>
    <t>11502600011755A-74</t>
  </si>
  <si>
    <t>AE0256A</t>
  </si>
  <si>
    <t>902919C1135380</t>
  </si>
  <si>
    <t>AE0256B</t>
  </si>
  <si>
    <t>11502600011755A-75</t>
  </si>
  <si>
    <t>AE0257A</t>
  </si>
  <si>
    <t>902919C1133543</t>
  </si>
  <si>
    <t>AE0257B</t>
  </si>
  <si>
    <t>11502600011755A-76</t>
  </si>
  <si>
    <t>AE0258A</t>
  </si>
  <si>
    <t>902919C1133569</t>
  </si>
  <si>
    <t>AE0258B</t>
  </si>
  <si>
    <t>11502600011755A-77</t>
  </si>
  <si>
    <t>AE0259A</t>
  </si>
  <si>
    <t>902919C1133546</t>
  </si>
  <si>
    <t>AE0259B</t>
  </si>
  <si>
    <t>11502600011755A-78</t>
  </si>
  <si>
    <t>AE0260A</t>
  </si>
  <si>
    <t>902919C1133558</t>
  </si>
  <si>
    <t>AE0260B</t>
  </si>
  <si>
    <t>CARZA</t>
  </si>
  <si>
    <t>CAJA SECA DE 70 MT53 MARCA CARZA CON RAMPA HIDRAULICA MARCA MAXON MOD TE 25</t>
  </si>
  <si>
    <t>OP 2495</t>
  </si>
  <si>
    <t>AE0261A</t>
  </si>
  <si>
    <t>902919C1133540</t>
  </si>
  <si>
    <t>AE0261B</t>
  </si>
  <si>
    <t>OP 2496</t>
  </si>
  <si>
    <t>AE0263A</t>
  </si>
  <si>
    <t>902919C1133544</t>
  </si>
  <si>
    <t>AE0263B</t>
  </si>
  <si>
    <t xml:space="preserve">CAJA SECA DE 70 MT53 MARCA CARZA </t>
  </si>
  <si>
    <t>OP 2504</t>
  </si>
  <si>
    <t>AE0264A</t>
  </si>
  <si>
    <t>902919C1133533</t>
  </si>
  <si>
    <t>AE0264B</t>
  </si>
  <si>
    <t>CAJA SECA DE 70 MT53 MARCA CARZA</t>
  </si>
  <si>
    <t>OP 2502</t>
  </si>
  <si>
    <t>AE0265A</t>
  </si>
  <si>
    <t>902919C1133551</t>
  </si>
  <si>
    <t>AE0265B</t>
  </si>
  <si>
    <t>OP 2494</t>
  </si>
  <si>
    <t>AE0266A</t>
  </si>
  <si>
    <t>902919C1133525</t>
  </si>
  <si>
    <t>AE0266B</t>
  </si>
  <si>
    <t>CAJA SECA DE 70 MTS2 MARCA CARZA CON RAMPA HIDRAULICA MARCA MAXON MOD TE 25</t>
  </si>
  <si>
    <t>OP 2493</t>
  </si>
  <si>
    <t>AE0267A</t>
  </si>
  <si>
    <t>902919C1134292</t>
  </si>
  <si>
    <t>AE0267B</t>
  </si>
  <si>
    <t>CS29597053</t>
  </si>
  <si>
    <t>AE0268A</t>
  </si>
  <si>
    <t>902919C1133536</t>
  </si>
  <si>
    <t>AE0268B</t>
  </si>
  <si>
    <t>CS29647069</t>
  </si>
  <si>
    <t>AE0269A</t>
  </si>
  <si>
    <t>902919C1134332</t>
  </si>
  <si>
    <t>AE0269B</t>
  </si>
  <si>
    <t>CS29637072</t>
  </si>
  <si>
    <t>AE0270A</t>
  </si>
  <si>
    <t>902919C1133834</t>
  </si>
  <si>
    <t>AE0270B</t>
  </si>
  <si>
    <t>CS29657073</t>
  </si>
  <si>
    <t>AE0271A</t>
  </si>
  <si>
    <t>902919C1131539</t>
  </si>
  <si>
    <t>AE0271B</t>
  </si>
  <si>
    <t>CAJA SECA DE 70 MT53 MARCA GODINEZ</t>
  </si>
  <si>
    <t>CS30017074</t>
  </si>
  <si>
    <t>AE0272A</t>
  </si>
  <si>
    <t>902919C1133353</t>
  </si>
  <si>
    <t>AE0272B</t>
  </si>
  <si>
    <t>CS29977075</t>
  </si>
  <si>
    <t>AE0273A</t>
  </si>
  <si>
    <t>902919C1133296</t>
  </si>
  <si>
    <t>AE0273B</t>
  </si>
  <si>
    <t>CS29667076</t>
  </si>
  <si>
    <t>AE0274A</t>
  </si>
  <si>
    <t>902919C1134053</t>
  </si>
  <si>
    <t>AE0274B</t>
  </si>
  <si>
    <t>CS29677077</t>
  </si>
  <si>
    <t>AE0275A</t>
  </si>
  <si>
    <t>902919C1133289</t>
  </si>
  <si>
    <t>AE0275B</t>
  </si>
  <si>
    <t>CS29587078</t>
  </si>
  <si>
    <t>AE0276A</t>
  </si>
  <si>
    <t>902919C1133363</t>
  </si>
  <si>
    <t>AE0276B</t>
  </si>
  <si>
    <t>CS29987079</t>
  </si>
  <si>
    <t>AE0277A</t>
  </si>
  <si>
    <t>3ALACYCSXJDJT7080</t>
  </si>
  <si>
    <t>902919C1133295</t>
  </si>
  <si>
    <t>AE0277B</t>
  </si>
  <si>
    <t>CS29997080</t>
  </si>
  <si>
    <t>AE0278A</t>
  </si>
  <si>
    <t>902919C1133290</t>
  </si>
  <si>
    <t>AE0278B</t>
  </si>
  <si>
    <t>CS30007081</t>
  </si>
  <si>
    <t>AE0279A</t>
  </si>
  <si>
    <t>902919C1132960</t>
  </si>
  <si>
    <t>AE0279B</t>
  </si>
  <si>
    <t>11502600011755A-79</t>
  </si>
  <si>
    <t>AE0280A</t>
  </si>
  <si>
    <t>902919C1132957</t>
  </si>
  <si>
    <t>AE0280B</t>
  </si>
  <si>
    <t>11502600011755A-80</t>
  </si>
  <si>
    <t>AE0281A</t>
  </si>
  <si>
    <t>902919C1133825</t>
  </si>
  <si>
    <t>AE0281B</t>
  </si>
  <si>
    <t>11502600011755A-81</t>
  </si>
  <si>
    <t>AE0282A</t>
  </si>
  <si>
    <t>902919C1133756</t>
  </si>
  <si>
    <t>AE0282B</t>
  </si>
  <si>
    <t>11502600011755A-82</t>
  </si>
  <si>
    <t>AE0283A</t>
  </si>
  <si>
    <t>902919C1131543</t>
  </si>
  <si>
    <t>AE0283B</t>
  </si>
  <si>
    <t>11502600011755A-83</t>
  </si>
  <si>
    <t>AE0284A</t>
  </si>
  <si>
    <t>902919C1134630</t>
  </si>
  <si>
    <t>AE0284B</t>
  </si>
  <si>
    <t>CAJA SECA DE 70 MT53 MARCA TECMOVIL</t>
  </si>
  <si>
    <t>11502600011755A-84</t>
  </si>
  <si>
    <t>AE0285A</t>
  </si>
  <si>
    <t>'49/60</t>
  </si>
  <si>
    <t>3ALACYCS5JDJT7097</t>
  </si>
  <si>
    <t>902919C1134590</t>
  </si>
  <si>
    <t>AE0285B</t>
  </si>
  <si>
    <t>CAJA SECA DE 70 MTS3 MARCA CARZA CON RAMPA HIDRAULICA MARCA MAXON MOD TE 25</t>
  </si>
  <si>
    <t>OP 2489</t>
  </si>
  <si>
    <t>AE0286A</t>
  </si>
  <si>
    <t>902919C1135931</t>
  </si>
  <si>
    <t>AE0286B</t>
  </si>
  <si>
    <t>OP 2490</t>
  </si>
  <si>
    <t>AE0287A</t>
  </si>
  <si>
    <t>902919C1135923</t>
  </si>
  <si>
    <t>AE0287B</t>
  </si>
  <si>
    <t>OP 2491</t>
  </si>
  <si>
    <t>AE0289A</t>
  </si>
  <si>
    <t>902919C1135913</t>
  </si>
  <si>
    <t>AE0289B</t>
  </si>
  <si>
    <t>CAJA SECA DE 70 MTS3 MARCA CARZA</t>
  </si>
  <si>
    <t>OP 2498</t>
  </si>
  <si>
    <t>AE0290A</t>
  </si>
  <si>
    <t>902919C1135922</t>
  </si>
  <si>
    <t>AE0290B</t>
  </si>
  <si>
    <t>OP 2499</t>
  </si>
  <si>
    <t>AE0291A</t>
  </si>
  <si>
    <t>902919C1135940</t>
  </si>
  <si>
    <t>AE0291B</t>
  </si>
  <si>
    <t>OP 2500</t>
  </si>
  <si>
    <t>AE0292A</t>
  </si>
  <si>
    <t>902919C1135588</t>
  </si>
  <si>
    <t>AE0292B</t>
  </si>
  <si>
    <t>OP 2501</t>
  </si>
  <si>
    <t>AE0293A</t>
  </si>
  <si>
    <t>902919C1135562</t>
  </si>
  <si>
    <t>AE0293B</t>
  </si>
  <si>
    <t>OP 2503</t>
  </si>
  <si>
    <t>AE0294A</t>
  </si>
  <si>
    <t>902919C1135585</t>
  </si>
  <si>
    <t>AE0294B</t>
  </si>
  <si>
    <t>OP 2506</t>
  </si>
  <si>
    <t>AE0295A</t>
  </si>
  <si>
    <t>902919C1135929</t>
  </si>
  <si>
    <t>AE0295B</t>
  </si>
  <si>
    <t>OP 2507</t>
  </si>
  <si>
    <t>AE0296A</t>
  </si>
  <si>
    <t>902919C1135385</t>
  </si>
  <si>
    <t>AE0296B</t>
  </si>
  <si>
    <t>OP 2508</t>
  </si>
  <si>
    <t>AE0297A</t>
  </si>
  <si>
    <t>902919C1135390</t>
  </si>
  <si>
    <t>AE0297B</t>
  </si>
  <si>
    <t>OP 2509</t>
  </si>
  <si>
    <t>AE0298A</t>
  </si>
  <si>
    <t>902919C1135567</t>
  </si>
  <si>
    <t>AE0298B</t>
  </si>
  <si>
    <t>CAJA SECA DE 70 MTS3 MARCA GODINEZ</t>
  </si>
  <si>
    <t>CS30427113</t>
  </si>
  <si>
    <t>AE0299A</t>
  </si>
  <si>
    <t>902919C1136220</t>
  </si>
  <si>
    <t>AE0299B</t>
  </si>
  <si>
    <t>CS30407119</t>
  </si>
  <si>
    <t>AE0300A</t>
  </si>
  <si>
    <t>902919C1134490</t>
  </si>
  <si>
    <t>AE0300B</t>
  </si>
  <si>
    <t>CS30437124</t>
  </si>
  <si>
    <t>AE0301A</t>
  </si>
  <si>
    <t>902919C1134505</t>
  </si>
  <si>
    <t>AE0301B</t>
  </si>
  <si>
    <t>CS30387125</t>
  </si>
  <si>
    <t>AE0302A</t>
  </si>
  <si>
    <t>902919C1136141</t>
  </si>
  <si>
    <t>AE0302B</t>
  </si>
  <si>
    <t>CS30397126</t>
  </si>
  <si>
    <t>AE0303A</t>
  </si>
  <si>
    <t>902919C1135318 </t>
  </si>
  <si>
    <t>AE0303B</t>
  </si>
  <si>
    <t>CS30417060</t>
  </si>
  <si>
    <t>AE0304A</t>
  </si>
  <si>
    <t>902919C1134634</t>
  </si>
  <si>
    <t>AE0304B</t>
  </si>
  <si>
    <t>CAJA SECA DE 70 MTS3 MARCA TECMOVIL</t>
  </si>
  <si>
    <t>11502600011755A-164</t>
  </si>
  <si>
    <t>AE0305A</t>
  </si>
  <si>
    <t>902919C1134625</t>
  </si>
  <si>
    <t>AE0305B</t>
  </si>
  <si>
    <t>11502600011755A-163</t>
  </si>
  <si>
    <t>AE0306A</t>
  </si>
  <si>
    <t>902919C1135959</t>
  </si>
  <si>
    <t>AE0306B</t>
  </si>
  <si>
    <t>11502600011755A-162</t>
  </si>
  <si>
    <t>AE0307A</t>
  </si>
  <si>
    <t>902919C1133355</t>
  </si>
  <si>
    <t>AE0307B</t>
  </si>
  <si>
    <t>11502600011755A-161</t>
  </si>
  <si>
    <t>AE0308A</t>
  </si>
  <si>
    <t>902919C1134628</t>
  </si>
  <si>
    <t>AE0308B</t>
  </si>
  <si>
    <t>11502600011755A-160</t>
  </si>
  <si>
    <t>AE0309A</t>
  </si>
  <si>
    <t>902919C1135932</t>
  </si>
  <si>
    <t>AE0309B</t>
  </si>
  <si>
    <t>OP 2505</t>
  </si>
  <si>
    <t>AE0310A</t>
  </si>
  <si>
    <t>902919C1136171</t>
  </si>
  <si>
    <t>AE0310B</t>
  </si>
  <si>
    <t>CS30227118</t>
  </si>
  <si>
    <t>AE0311A</t>
  </si>
  <si>
    <t>902919C1134523</t>
  </si>
  <si>
    <t>AE0311B</t>
  </si>
  <si>
    <t>OP 2510</t>
  </si>
  <si>
    <t>AE0312A</t>
  </si>
  <si>
    <t>902919C1135938</t>
  </si>
  <si>
    <t>AE0312B</t>
  </si>
  <si>
    <t>OP 2492</t>
  </si>
  <si>
    <t>AE0313A</t>
  </si>
  <si>
    <t>902919C1134633</t>
  </si>
  <si>
    <t>AE0313B</t>
  </si>
  <si>
    <t>11502600011755A-165</t>
  </si>
  <si>
    <t>AE0314A</t>
  </si>
  <si>
    <t>3ALACYCS8JDJT7114</t>
  </si>
  <si>
    <t>902919C1136168</t>
  </si>
  <si>
    <t>AE0314B</t>
  </si>
  <si>
    <t>11502600011755A-166</t>
  </si>
  <si>
    <t>AE0315A</t>
  </si>
  <si>
    <t>3ALACYCS8JDJT7115</t>
  </si>
  <si>
    <t>902919C1136148</t>
  </si>
  <si>
    <t>AE0315B</t>
  </si>
  <si>
    <t>11502600011755A-167</t>
  </si>
  <si>
    <t>AE0316A</t>
  </si>
  <si>
    <t>3ALACYCS8JDJT7116</t>
  </si>
  <si>
    <t>902919C1136152</t>
  </si>
  <si>
    <t>AE0316B</t>
  </si>
  <si>
    <t>11502600011755A-168</t>
  </si>
  <si>
    <t>AE0317A</t>
  </si>
  <si>
    <t>3ALACYCS8JDJT7117</t>
  </si>
  <si>
    <t>902919C1136140</t>
  </si>
  <si>
    <t>AE0317B</t>
  </si>
  <si>
    <t>11502600011755A-169</t>
  </si>
  <si>
    <t>AE0318A</t>
  </si>
  <si>
    <t>3ALACYCS8JDJT7120</t>
  </si>
  <si>
    <t>902919C1136173</t>
  </si>
  <si>
    <t>AE0318B</t>
  </si>
  <si>
    <t>11502600011755A-170</t>
  </si>
  <si>
    <t>AE0319A</t>
  </si>
  <si>
    <t>3ALACYCS8JDJT7121</t>
  </si>
  <si>
    <t>902919C1135643</t>
  </si>
  <si>
    <t>AE0319B</t>
  </si>
  <si>
    <t>11502600011755A-171</t>
  </si>
  <si>
    <t>AE0320A</t>
  </si>
  <si>
    <t>3ALACYCS8JDJT7122</t>
  </si>
  <si>
    <t>902919C1135727</t>
  </si>
  <si>
    <t>AE0320B</t>
  </si>
  <si>
    <t>11502600011755A-172</t>
  </si>
  <si>
    <t>AE0321A</t>
  </si>
  <si>
    <t>3ALACYCS8JDJT7123</t>
  </si>
  <si>
    <t>902919C1135595</t>
  </si>
  <si>
    <t>AE0321B</t>
  </si>
  <si>
    <t>CS30447123</t>
  </si>
  <si>
    <t>AE0322A</t>
  </si>
  <si>
    <t>902919C1135930</t>
  </si>
  <si>
    <t>AE0322B</t>
  </si>
  <si>
    <t>OP 2485</t>
  </si>
  <si>
    <t>AE0323A</t>
  </si>
  <si>
    <t>902919C1135987</t>
  </si>
  <si>
    <t>AE0323B</t>
  </si>
  <si>
    <t>OP 2487</t>
  </si>
  <si>
    <t>AE0325A</t>
  </si>
  <si>
    <t>'20/60</t>
  </si>
  <si>
    <t xml:space="preserve"> FREIGHTLINER FL 360 1217/F.0000006430 CAVN/ZAPATA/EKT</t>
  </si>
  <si>
    <t>2020</t>
  </si>
  <si>
    <t>MEC0574P1LP038942</t>
  </si>
  <si>
    <t>400924D0025057</t>
  </si>
  <si>
    <t>AE0325B</t>
  </si>
  <si>
    <t>'18/60</t>
  </si>
  <si>
    <t>ZUBIRIA</t>
  </si>
  <si>
    <t>CAJA SECA PARA FREIGHTLINER FL 360 1217</t>
  </si>
  <si>
    <t>P038942</t>
  </si>
  <si>
    <t>AE0325C</t>
  </si>
  <si>
    <t>Rampa</t>
  </si>
  <si>
    <t>RAMPA HIDRAULICA PARA FREIGHTLINER FL 360 1217</t>
  </si>
  <si>
    <t>1901478540</t>
  </si>
  <si>
    <t>AE0326A</t>
  </si>
  <si>
    <t xml:space="preserve"> FREIGHTLINER FL 360 1217/F.0000006433 CAVN/ZAPATA/EKT</t>
  </si>
  <si>
    <t>AE0326B</t>
  </si>
  <si>
    <t>P038806</t>
  </si>
  <si>
    <t>AE0326C</t>
  </si>
  <si>
    <t>2001539575</t>
  </si>
  <si>
    <t>AE0327A</t>
  </si>
  <si>
    <t xml:space="preserve"> FREIGHTLINER FL 360 1217/F.0000006440 CAVN/ZAPATA/EKT</t>
  </si>
  <si>
    <t>AE0327B</t>
  </si>
  <si>
    <t>P038937</t>
  </si>
  <si>
    <t>AE0327C</t>
  </si>
  <si>
    <t>1810463139</t>
  </si>
  <si>
    <t>AE0328A</t>
  </si>
  <si>
    <t xml:space="preserve"> FREIGHTLINER FL 360 1217/F.0000006438 CAVN/ZAPATA/EKT</t>
  </si>
  <si>
    <t>AE0328B</t>
  </si>
  <si>
    <t>P039089</t>
  </si>
  <si>
    <t>AE0328C</t>
  </si>
  <si>
    <t>1810461892</t>
  </si>
  <si>
    <t>AE0329A</t>
  </si>
  <si>
    <t xml:space="preserve"> FREIGHTLINER FL 360 1217/F.0000006435 CAVN/ZAPATA/EKT</t>
  </si>
  <si>
    <t>AE0329B</t>
  </si>
  <si>
    <t>P040211</t>
  </si>
  <si>
    <t>AE0329C</t>
  </si>
  <si>
    <t>2001540734</t>
  </si>
  <si>
    <t>AE0330A</t>
  </si>
  <si>
    <t xml:space="preserve"> FREIGHTLINER FL 360 1217/F.0000006431 CAVN/ZAPATA/EKT</t>
  </si>
  <si>
    <t>AE0330B</t>
  </si>
  <si>
    <t>P039086</t>
  </si>
  <si>
    <t>AE0330C</t>
  </si>
  <si>
    <t>2001540730</t>
  </si>
  <si>
    <t>AE0331A</t>
  </si>
  <si>
    <t xml:space="preserve"> FREIGHTLINER FL 360 1217/F.0000006428 CAVN/ZAPATA/EKT</t>
  </si>
  <si>
    <t>MEC0574P1LP038956</t>
  </si>
  <si>
    <t>AE0331B</t>
  </si>
  <si>
    <t>P038956</t>
  </si>
  <si>
    <t>AE0331C</t>
  </si>
  <si>
    <t>1901476431</t>
  </si>
  <si>
    <t>AE0332A</t>
  </si>
  <si>
    <t xml:space="preserve"> FREIGHTLINER FL 360 1217/F.0000006439 CAVN/ZAPATA/EKT</t>
  </si>
  <si>
    <t>AE0332B</t>
  </si>
  <si>
    <t>P039173</t>
  </si>
  <si>
    <t>AE0332C</t>
  </si>
  <si>
    <t>2001540723</t>
  </si>
  <si>
    <t>AE0333A</t>
  </si>
  <si>
    <t xml:space="preserve"> FREIGHTLINER FL 360 1217/F.0000006441 CAVN/ZAPATA/EKT</t>
  </si>
  <si>
    <t>AE0333B</t>
  </si>
  <si>
    <t>P040334</t>
  </si>
  <si>
    <t>AE0333C</t>
  </si>
  <si>
    <t>2001539593</t>
  </si>
  <si>
    <t>AE0334A</t>
  </si>
  <si>
    <t xml:space="preserve"> FREIGHTLINER FL 360 1217/F.0000006436 CAVN/ZAPATA/EKT</t>
  </si>
  <si>
    <t>AE0334B</t>
  </si>
  <si>
    <t>P038743</t>
  </si>
  <si>
    <t>AE0334C</t>
  </si>
  <si>
    <t>1901476432</t>
  </si>
  <si>
    <t>AE0335A</t>
  </si>
  <si>
    <t xml:space="preserve"> FREIGHTLINER FL 360 1217/F.0000006432 CAVN/ZAPATA/EKT</t>
  </si>
  <si>
    <t>AE0335B</t>
  </si>
  <si>
    <t>P038884</t>
  </si>
  <si>
    <t>AE0335C</t>
  </si>
  <si>
    <t>2001539597</t>
  </si>
  <si>
    <t>AE0336A</t>
  </si>
  <si>
    <t xml:space="preserve"> FREIGHTLINER FL 360 1217/F.0000006437 CAVN/ZAPATA/EKT</t>
  </si>
  <si>
    <t>AE0336B</t>
  </si>
  <si>
    <t>P038936</t>
  </si>
  <si>
    <t>AE0336C</t>
  </si>
  <si>
    <t>2001540731</t>
  </si>
  <si>
    <t>AE0337A</t>
  </si>
  <si>
    <t xml:space="preserve"> FREIGHTLINER FL 360 1217/F.0000006434 CAVN/ZAPATA/EKT</t>
  </si>
  <si>
    <t>AE0337B</t>
  </si>
  <si>
    <t>P038944</t>
  </si>
  <si>
    <t>AE0337C</t>
  </si>
  <si>
    <t>2001539596</t>
  </si>
  <si>
    <t>AE0338A</t>
  </si>
  <si>
    <t xml:space="preserve"> FREIGHTLINER M2106-35K/F.0000006393 CAVN/ZAPATA/EKT</t>
  </si>
  <si>
    <t>2021</t>
  </si>
  <si>
    <t>AE0338B</t>
  </si>
  <si>
    <t>CAJA</t>
  </si>
  <si>
    <t>GAMI</t>
  </si>
  <si>
    <t>CHASIS SECA ESPECIAL PARA FREIGHTLINER M2106-35K</t>
  </si>
  <si>
    <t>68775</t>
  </si>
  <si>
    <t>AE0338C</t>
  </si>
  <si>
    <t>RAMPA HIDRAULICA PARA FREIGHTLINER M2106-35K</t>
  </si>
  <si>
    <t>2002542219</t>
  </si>
  <si>
    <t>AE0339A</t>
  </si>
  <si>
    <t xml:space="preserve"> FREIGHTLINER M2106-35K/F.0000006395 CAVN/ZAPATA/EKT</t>
  </si>
  <si>
    <t>AE0339B</t>
  </si>
  <si>
    <t>68776</t>
  </si>
  <si>
    <t>AE0339C</t>
  </si>
  <si>
    <t>2002543441</t>
  </si>
  <si>
    <t>AE0340A</t>
  </si>
  <si>
    <t xml:space="preserve"> FREIGHTLINER M2106-35K/F.0000006429 CAVN/ZAPATA/EKT</t>
  </si>
  <si>
    <t>AE0340B</t>
  </si>
  <si>
    <t>68777</t>
  </si>
  <si>
    <t>AE0340C</t>
  </si>
  <si>
    <t>2002542208</t>
  </si>
  <si>
    <t>AE0341A</t>
  </si>
  <si>
    <t xml:space="preserve"> FREIGHTLINER M2106-35K/F.0000006427 CAVN/ZAPATA/EKT</t>
  </si>
  <si>
    <t>3ALACXFB2MDML1857</t>
  </si>
  <si>
    <t>AE0341B</t>
  </si>
  <si>
    <t>68778</t>
  </si>
  <si>
    <t>AE0341C</t>
  </si>
  <si>
    <t>2002542209</t>
  </si>
  <si>
    <t>AE0342A</t>
  </si>
  <si>
    <t xml:space="preserve"> FREIGHTLINER M2106-35K/F.0000006389 CAVN/ZAPATA/EKT</t>
  </si>
  <si>
    <t>AE0342B</t>
  </si>
  <si>
    <t>68779</t>
  </si>
  <si>
    <t>AE0342C</t>
  </si>
  <si>
    <t>2002542222</t>
  </si>
  <si>
    <t>AE0343A</t>
  </si>
  <si>
    <t xml:space="preserve"> FREIGHTLINER M2106-35K/F.0000006391 CAVN/ZAPATA/EKT</t>
  </si>
  <si>
    <t>AE0343B</t>
  </si>
  <si>
    <t>68780</t>
  </si>
  <si>
    <t>AE0343C</t>
  </si>
  <si>
    <t>2002542211</t>
  </si>
  <si>
    <t>AE0344A</t>
  </si>
  <si>
    <t xml:space="preserve"> FREIGHTLINER M2106-35K/F.0000006388 CAVN/ZAPATA/EKT</t>
  </si>
  <si>
    <t>AE0344B</t>
  </si>
  <si>
    <t>68781</t>
  </si>
  <si>
    <t>AE0344C</t>
  </si>
  <si>
    <t>2002542212</t>
  </si>
  <si>
    <t>AE0345A</t>
  </si>
  <si>
    <t xml:space="preserve"> FREIGHTLINER M2106-35K/F.0000006390 CAVN/ZAPATA/EKT</t>
  </si>
  <si>
    <t>AE0345B</t>
  </si>
  <si>
    <t>68782</t>
  </si>
  <si>
    <t>AE0345C</t>
  </si>
  <si>
    <t>2002542213</t>
  </si>
  <si>
    <t>AE0346A</t>
  </si>
  <si>
    <t xml:space="preserve"> FREIGHTLINER M2106-35K/F.0000006392 CAVN/ZAPATA/EKT</t>
  </si>
  <si>
    <t>AE0346B</t>
  </si>
  <si>
    <t>68783</t>
  </si>
  <si>
    <t>AE0346C</t>
  </si>
  <si>
    <t>2002542210</t>
  </si>
  <si>
    <t>AE0347A</t>
  </si>
  <si>
    <t xml:space="preserve"> FREIGHTLINER M2106-35K/F.0000006394 CAVN/ZAPATA/EKT</t>
  </si>
  <si>
    <t>AE0347B</t>
  </si>
  <si>
    <t>68784</t>
  </si>
  <si>
    <t>AE0347C</t>
  </si>
  <si>
    <t>2002542216</t>
  </si>
  <si>
    <t>AE0348A</t>
  </si>
  <si>
    <t xml:space="preserve"> FREIGHTLINER M2106-35K/F.0000006400 CAVN/ZAPATA/EKT</t>
  </si>
  <si>
    <t>AE0348B</t>
  </si>
  <si>
    <t>68785</t>
  </si>
  <si>
    <t>AE0348C</t>
  </si>
  <si>
    <t>2002542217</t>
  </si>
  <si>
    <t>AE0349A</t>
  </si>
  <si>
    <t xml:space="preserve"> FREIGHTLINER M2106-35K/F.0000006396 CAVN/ZAPATA/EKT</t>
  </si>
  <si>
    <t>AE0349B</t>
  </si>
  <si>
    <t>68786</t>
  </si>
  <si>
    <t>AE0349C</t>
  </si>
  <si>
    <t>2002542221</t>
  </si>
  <si>
    <t>AE0350A</t>
  </si>
  <si>
    <t xml:space="preserve"> FREIGHTLINER M2106-35K/F.0000006397 CAVN/ZAPATA/EKT</t>
  </si>
  <si>
    <t>AE0350B</t>
  </si>
  <si>
    <t>68787</t>
  </si>
  <si>
    <t>AE0350C</t>
  </si>
  <si>
    <t>2002542223</t>
  </si>
  <si>
    <t>AE0351A</t>
  </si>
  <si>
    <t xml:space="preserve"> FREIGHTLINER M2106-35K/F.0000006398 CAVN/ZAPATA/EKT</t>
  </si>
  <si>
    <t>3ALACXFB5MDML1867</t>
  </si>
  <si>
    <t>AE0351B</t>
  </si>
  <si>
    <t>68788</t>
  </si>
  <si>
    <t>AE0351C</t>
  </si>
  <si>
    <t>2002543442</t>
  </si>
  <si>
    <t>AE0352A</t>
  </si>
  <si>
    <t xml:space="preserve"> FREIGHTLINER M2106-35K/F.0000006399 CAVN/ZAPATA/EKT</t>
  </si>
  <si>
    <t>AE0352B</t>
  </si>
  <si>
    <t>68789</t>
  </si>
  <si>
    <t>AE0352C</t>
  </si>
  <si>
    <t>2002543444</t>
  </si>
  <si>
    <t>AE0353A</t>
  </si>
  <si>
    <t xml:space="preserve"> FREIGHTLINER CASCADIA 125/F.0000006421 CAVN/ZAPATA/EKT</t>
  </si>
  <si>
    <t>AE0353B</t>
  </si>
  <si>
    <t>SEMIREMOLQUE SECO HIB 53 X 102  PARA FREIGHTLINER CASCADIA 125</t>
  </si>
  <si>
    <t>AE0354A</t>
  </si>
  <si>
    <t xml:space="preserve"> FREIGHTLINER CASCADIA 125/F.0000006413 CAVN/ZAPATA/EKT</t>
  </si>
  <si>
    <t xml:space="preserve"> 3AKJHTDV5MSML1830</t>
  </si>
  <si>
    <t>AE0354B</t>
  </si>
  <si>
    <t>3A1SH5329LE068750</t>
  </si>
  <si>
    <t>AE0355A</t>
  </si>
  <si>
    <t xml:space="preserve"> FREIGHTLINER CASCADIA 125/F.0000006417 CAVN/ZAPATA/EKT</t>
  </si>
  <si>
    <t>3AKJHTDV7MSML1831</t>
  </si>
  <si>
    <t>AE0355B</t>
  </si>
  <si>
    <t>3A1SH5320LE068751</t>
  </si>
  <si>
    <t>AE0356A</t>
  </si>
  <si>
    <t xml:space="preserve"> FREIGHTLINER CASCADIA 125/F.0000006422 CAVN/ZAPATA/EKT</t>
  </si>
  <si>
    <t>3AKJHTDV9MSML1832</t>
  </si>
  <si>
    <t>AE0356B</t>
  </si>
  <si>
    <t>3A1SH5322LE068752</t>
  </si>
  <si>
    <t>AE0357A</t>
  </si>
  <si>
    <t xml:space="preserve"> FREIGHTLINER CASCADIA 125/F.0000006401 CAVN/ZAPATA/EKT</t>
  </si>
  <si>
    <t xml:space="preserve"> 3AKJHTDV0MSML1833</t>
  </si>
  <si>
    <t>AE0357B</t>
  </si>
  <si>
    <t>3A1SH5324LE068753</t>
  </si>
  <si>
    <t>AE0358A</t>
  </si>
  <si>
    <t xml:space="preserve"> FREIGHTLINER CASCADIA 125/F.0000006406 CAVN/ZAPATA/EKT</t>
  </si>
  <si>
    <t>AE0358B</t>
  </si>
  <si>
    <t>AE0359A</t>
  </si>
  <si>
    <t xml:space="preserve"> FREIGHTLINER CASCADIA 125/F.0000006410 CAVN/ZAPATA/EKT</t>
  </si>
  <si>
    <t xml:space="preserve"> 3AKJHTDV4MSML1835</t>
  </si>
  <si>
    <t>AE0359B</t>
  </si>
  <si>
    <t>AE0360A</t>
  </si>
  <si>
    <t xml:space="preserve"> FREIGHTLINER CASCADIA 125/F.0000006415 CAVN/ZAPATA/EKT</t>
  </si>
  <si>
    <t>AE0360B</t>
  </si>
  <si>
    <t>AE0361A</t>
  </si>
  <si>
    <t xml:space="preserve"> FREIGHTLINER CASCADIA 125/F.0000006419 CAVN/ZAPATA/EKT</t>
  </si>
  <si>
    <t xml:space="preserve"> 3AKJHTDV8MSML1837</t>
  </si>
  <si>
    <t>AE0361B</t>
  </si>
  <si>
    <t>3A1SH5327LC068757</t>
  </si>
  <si>
    <t>AE0362A</t>
  </si>
  <si>
    <t xml:space="preserve"> FREIGHTLINER CASCADIA 125/F.0000006424 CAVN/ZAPATA/EKT</t>
  </si>
  <si>
    <t>AE0362B</t>
  </si>
  <si>
    <t>3A1SH2329LC068758</t>
  </si>
  <si>
    <t>AE0363A</t>
  </si>
  <si>
    <t xml:space="preserve"> FREIGHTLINER CASCADIA 125/F.0000006426 CAVN/ZAPATA/EKT</t>
  </si>
  <si>
    <t>AE0363B</t>
  </si>
  <si>
    <t>3A1SH5320LC068759</t>
  </si>
  <si>
    <t>AE0364A</t>
  </si>
  <si>
    <t xml:space="preserve"> FREIGHTLINER CASCADIA 125/F.0000006420 CAVN/ZAPATA/EKT</t>
  </si>
  <si>
    <t xml:space="preserve"> 3AKJHTDV8MSML1840</t>
  </si>
  <si>
    <t>AE0364B</t>
  </si>
  <si>
    <t>AE0365A</t>
  </si>
  <si>
    <t xml:space="preserve"> FREIGHTLINER CASCADIA 125/F.0000006425 CAVN/ZAPATA/EKT</t>
  </si>
  <si>
    <t xml:space="preserve"> 3AKJHTDVXMSML1841</t>
  </si>
  <si>
    <t>AE0365B</t>
  </si>
  <si>
    <t>3A1SH5320LC068762</t>
  </si>
  <si>
    <t>AE0366A</t>
  </si>
  <si>
    <t xml:space="preserve"> FREIGHTLINER CASCADIA 125/F.0000006405 CAVN/ZAPATA/EKT</t>
  </si>
  <si>
    <t>AE0366B</t>
  </si>
  <si>
    <t>3A1SH5322LC068763</t>
  </si>
  <si>
    <t>AE0367A</t>
  </si>
  <si>
    <t xml:space="preserve"> FREIGHTLINER CASCADIA 125/F.0000006409 CAVN/ZAPATA/EKT</t>
  </si>
  <si>
    <t>AE0367B</t>
  </si>
  <si>
    <t>3A1SH5324LC068764</t>
  </si>
  <si>
    <t>AE0368A</t>
  </si>
  <si>
    <t xml:space="preserve"> FREIGHTLINER CASCADIA 125/F.0000006414 CAVN/ZAPATA/EKT</t>
  </si>
  <si>
    <t>AE0368B</t>
  </si>
  <si>
    <t>3A1SH5326LC068765</t>
  </si>
  <si>
    <t>AE0369A</t>
  </si>
  <si>
    <t xml:space="preserve"> FREIGHTLINER CASCADIA 125/F.0000006418 CAVN/ZAPATA/EKT</t>
  </si>
  <si>
    <t>3AKJHTDV7MSML1845</t>
  </si>
  <si>
    <t>AE0369B</t>
  </si>
  <si>
    <t>3A1SH5328LC068766</t>
  </si>
  <si>
    <t>AE0370A</t>
  </si>
  <si>
    <t xml:space="preserve"> FREIGHTLINER CASCADIA 125/F.0000006423 CAVN/ZAPATA/EKT</t>
  </si>
  <si>
    <t>AE0370B</t>
  </si>
  <si>
    <t>3A1SH532XLC068767</t>
  </si>
  <si>
    <t>AE0371A</t>
  </si>
  <si>
    <t xml:space="preserve"> FREIGHTLINER CASCADIA 125/F.0000006402 CAVN/ZAPATA/EKT</t>
  </si>
  <si>
    <t>AE0371B</t>
  </si>
  <si>
    <t>3A1SH5321LC068768</t>
  </si>
  <si>
    <t>AE0372A</t>
  </si>
  <si>
    <t xml:space="preserve"> FREIGHTLINER CASCADIA 125/F.0000006407 CAVN/ZAPATA/EKT</t>
  </si>
  <si>
    <t>AE0372B</t>
  </si>
  <si>
    <t>3A1SH5323LC068769</t>
  </si>
  <si>
    <t>AE0373A</t>
  </si>
  <si>
    <t xml:space="preserve"> FREIGHTLINER CASCADIA 125/F.0000006411 CAVN/ZAPATA/EKT</t>
  </si>
  <si>
    <t>AE0373B</t>
  </si>
  <si>
    <t>3A1SH532XLC068770</t>
  </si>
  <si>
    <t>AE0374A</t>
  </si>
  <si>
    <t xml:space="preserve"> FREIGHTLINER CASCADIA 125/F.0000006403 CAVN/ZAPATA/EKT</t>
  </si>
  <si>
    <t>AE0374B</t>
  </si>
  <si>
    <t>3A1SH5321LC068771</t>
  </si>
  <si>
    <t>AE0375A</t>
  </si>
  <si>
    <t xml:space="preserve"> FREIGHTLINER CASCADIA 125/F.0000006408 CAVN/ZAPATA/EKT</t>
  </si>
  <si>
    <t>AE0375B</t>
  </si>
  <si>
    <t>3A1SH5323LC068772</t>
  </si>
  <si>
    <t>AE0376A</t>
  </si>
  <si>
    <t xml:space="preserve"> FREIGHTLINER CASCADIA 125/F.0000006412 CAVN/ZAPATA/EKT</t>
  </si>
  <si>
    <t>AE0376B</t>
  </si>
  <si>
    <t>3A1SH5325LC068773</t>
  </si>
  <si>
    <t>AE0377A</t>
  </si>
  <si>
    <t>AE0377B</t>
  </si>
  <si>
    <t>3A1SH5327LC068760</t>
  </si>
  <si>
    <t>AE0378A</t>
  </si>
  <si>
    <t>SPRINTER CHASIS CABINA 416 MEDIANA BASIC/F.00000014059 CTVN/ZAPATA/EKT</t>
  </si>
  <si>
    <t>AE0378B</t>
  </si>
  <si>
    <t>CAJA SECA PARA SPRINTER CHASIS CABINA 416 MEDIANA BASIC</t>
  </si>
  <si>
    <t>N085792</t>
  </si>
  <si>
    <t>AE0378C</t>
  </si>
  <si>
    <t>RAMPA HIDRAULICA PARA SPRINTER CHASIS CABINA 416 MEDIANA BASIC</t>
  </si>
  <si>
    <t>2002544401</t>
  </si>
  <si>
    <t>AE0379A</t>
  </si>
  <si>
    <t>SPRINTER CHASIS CABINA 416 MEDIANA BASIC/F.00000014060 CTVN/ZAPATA/EKT</t>
  </si>
  <si>
    <t>AE0379B</t>
  </si>
  <si>
    <t>N085336</t>
  </si>
  <si>
    <t>AE0379C</t>
  </si>
  <si>
    <t>2002542630</t>
  </si>
  <si>
    <t>AE0380A</t>
  </si>
  <si>
    <t>SPRINTER CHASIS CABINA 416 MEDIANA BASIC/F.00000014081 CTVN/ZAPATA/EKT</t>
  </si>
  <si>
    <t>AE0380B</t>
  </si>
  <si>
    <t>N085562</t>
  </si>
  <si>
    <t>AE0380C</t>
  </si>
  <si>
    <t>2002542634</t>
  </si>
  <si>
    <t>AE0381A</t>
  </si>
  <si>
    <t>SPRINTER CHASIS CABINA 416 MEDIANA BASIC/F.00000014061 CTVN/ZAPATA/EKT</t>
  </si>
  <si>
    <t>AE0381B</t>
  </si>
  <si>
    <t>N085563</t>
  </si>
  <si>
    <t>AE0381C</t>
  </si>
  <si>
    <t>2002543730</t>
  </si>
  <si>
    <t>AE0382A</t>
  </si>
  <si>
    <t>SPRINTER CHASIS CABINA 416 MEDIANA BASIC/F.00000014055 CTVN/ZAPATA/EKT</t>
  </si>
  <si>
    <t>AE0382B</t>
  </si>
  <si>
    <t>N085793</t>
  </si>
  <si>
    <t>AE0382C</t>
  </si>
  <si>
    <t>2002543729</t>
  </si>
  <si>
    <t>AE0383A</t>
  </si>
  <si>
    <t>SPRINTER CHASIS CABINA 416 MEDIANA BASIC/F.00000014067 CTVN/ZAPATA/EKT</t>
  </si>
  <si>
    <t>AE0383B</t>
  </si>
  <si>
    <t>N085564</t>
  </si>
  <si>
    <t>AE0383C</t>
  </si>
  <si>
    <t>2002542632</t>
  </si>
  <si>
    <t>AE0384A</t>
  </si>
  <si>
    <t>SPRINTER CHASIS CABINA 416 MEDIANA BASIC/F.00000014056 CTVN/ZAPATA/EKT</t>
  </si>
  <si>
    <t>AE0384B</t>
  </si>
  <si>
    <t>N085565</t>
  </si>
  <si>
    <t>AE0384C</t>
  </si>
  <si>
    <t>2002542631</t>
  </si>
  <si>
    <t>AE0385A</t>
  </si>
  <si>
    <t>SPRINTER CHASIS CABINA 416 MEDIANA BASIC/F.00000014057 CTVN/ZAPATA/EKT</t>
  </si>
  <si>
    <t>AE0385B</t>
  </si>
  <si>
    <t>N085337</t>
  </si>
  <si>
    <t>AE0385C</t>
  </si>
  <si>
    <t>2002542626</t>
  </si>
  <si>
    <t>AE0386A</t>
  </si>
  <si>
    <t>SPRINTER CHASIS CABINA 416 MEDIANA BASIC/F.00000014058 CTVN/ZAPATA/EKT</t>
  </si>
  <si>
    <t>AE0386B</t>
  </si>
  <si>
    <t>N085566</t>
  </si>
  <si>
    <t>AE0386C</t>
  </si>
  <si>
    <t>2002542629</t>
  </si>
  <si>
    <t>AE0387A</t>
  </si>
  <si>
    <t>SPRINTER CHASIS CABINA 416 MEDIANA BASIC/F.00000014085 CTVN/ZAPATA/EKT</t>
  </si>
  <si>
    <t>AE0387B</t>
  </si>
  <si>
    <t>N085338</t>
  </si>
  <si>
    <t>AE0387C</t>
  </si>
  <si>
    <t>2002543737</t>
  </si>
  <si>
    <t>AE0388A</t>
  </si>
  <si>
    <t>SPRINTER CHASIS CABINA 416 MEDIANA BASIC/F.00000014077 CTVN/ZAPATA/EKT</t>
  </si>
  <si>
    <t>AE0388B</t>
  </si>
  <si>
    <t>N085339</t>
  </si>
  <si>
    <t>AE0388C</t>
  </si>
  <si>
    <t>2002543736</t>
  </si>
  <si>
    <t>AE0389A</t>
  </si>
  <si>
    <t>SPRINTER CHASIS CABINA 416 MEDIANA BASIC/F.00000014069 CTVN/ZAPATA/EKT</t>
  </si>
  <si>
    <t>AE0389B</t>
  </si>
  <si>
    <t>N085654</t>
  </si>
  <si>
    <t>AE0389C</t>
  </si>
  <si>
    <t>2002544091</t>
  </si>
  <si>
    <t>AE0390A</t>
  </si>
  <si>
    <t>SPRINTER CHASIS CABINA 416 MEDIANA BASIC/F.00000014074 CTVN/ZAPATA/EKT</t>
  </si>
  <si>
    <t>AE0390B</t>
  </si>
  <si>
    <t>N085890</t>
  </si>
  <si>
    <t>AE0390C</t>
  </si>
  <si>
    <t>2002543742</t>
  </si>
  <si>
    <t>AE0391A</t>
  </si>
  <si>
    <t>SPRINTER CHASIS CABINA 416 MEDIANA BASIC/F.00000014065 CTVN/ZAPATA/EKT</t>
  </si>
  <si>
    <t>AE0391B</t>
  </si>
  <si>
    <t>N085340</t>
  </si>
  <si>
    <t>AE0391C</t>
  </si>
  <si>
    <t>2002544089</t>
  </si>
  <si>
    <t>AE0392A</t>
  </si>
  <si>
    <t>SPRINTER CHASIS CABINA 416 MEDIANA BASIC/F.00000014072 CTVN/ZAPATA/EKT</t>
  </si>
  <si>
    <t>AE0392B</t>
  </si>
  <si>
    <t>N085341</t>
  </si>
  <si>
    <t>AE0392C</t>
  </si>
  <si>
    <t>2002544090</t>
  </si>
  <si>
    <t>AE0393A</t>
  </si>
  <si>
    <t>SPRINTER CHASIS CABINA 416 MEDIANA BASIC/F.00000014104 CTVN/ZAPATA/EKT</t>
  </si>
  <si>
    <t>AE0393B</t>
  </si>
  <si>
    <t>N085342</t>
  </si>
  <si>
    <t>AE0393C</t>
  </si>
  <si>
    <t>2003546394</t>
  </si>
  <si>
    <t>AE0394A</t>
  </si>
  <si>
    <t>SPRINTER CHASIS CABINA 416 MEDIANA BASIC/F.00000014107 CTVN/ZAPATA/EKT</t>
  </si>
  <si>
    <t>AE0394B</t>
  </si>
  <si>
    <t>N085891</t>
  </si>
  <si>
    <t>AE0394C</t>
  </si>
  <si>
    <t>2003546386</t>
  </si>
  <si>
    <t>AE0395A</t>
  </si>
  <si>
    <t>SPRINTER CHASIS CABINA 416 MEDIANA BASIC/F.00000014110 CTVN/ZAPATA/EKT</t>
  </si>
  <si>
    <t>AE0395B</t>
  </si>
  <si>
    <t>N085892</t>
  </si>
  <si>
    <t>AE0395C</t>
  </si>
  <si>
    <t>2003546405</t>
  </si>
  <si>
    <t>AE0396A</t>
  </si>
  <si>
    <t>SPRINTER CHASIS CABINA 416 MEDIANA BASIC/F.00000014103 CTVN/ZAPATA/EKT</t>
  </si>
  <si>
    <t>AE0396B</t>
  </si>
  <si>
    <t>N085655</t>
  </si>
  <si>
    <t>AE0396C</t>
  </si>
  <si>
    <t>2003546382</t>
  </si>
  <si>
    <t>AE0397A</t>
  </si>
  <si>
    <t>SPRINTER CHASIS CABINA 416 MEDIANA BASIC/F.00000014108 CTVN/ZAPATA/EKT</t>
  </si>
  <si>
    <t>AE0397B</t>
  </si>
  <si>
    <t>N085656</t>
  </si>
  <si>
    <t>AE0397C</t>
  </si>
  <si>
    <t>2003546387</t>
  </si>
  <si>
    <t>AE0398A</t>
  </si>
  <si>
    <t>SPRINTER CHASIS CABINA 416 MEDIANA BASIC/F.00000014099 CTVN/ZAPATA/EKT</t>
  </si>
  <si>
    <t>AE0398B</t>
  </si>
  <si>
    <t>N085893</t>
  </si>
  <si>
    <t>AE0398C</t>
  </si>
  <si>
    <t>2003546380</t>
  </si>
  <si>
    <t>AE0399A</t>
  </si>
  <si>
    <t>SPRINTER CHASIS CABINA 416 MEDIANA BASIC/F.00000014082 CTVN/ZAPATA/EKT</t>
  </si>
  <si>
    <t>AE0399B</t>
  </si>
  <si>
    <t>N085657</t>
  </si>
  <si>
    <t>AE0399C</t>
  </si>
  <si>
    <t>2002543739</t>
  </si>
  <si>
    <t>AE0400A</t>
  </si>
  <si>
    <t>SPRINTER CHASIS CABINA 416 MEDIANA BASIC/F.00000014064 CTVN/ZAPATA/EKT</t>
  </si>
  <si>
    <t>AE0400B</t>
  </si>
  <si>
    <t>N085894</t>
  </si>
  <si>
    <t>AE0400C</t>
  </si>
  <si>
    <t>2002543740</t>
  </si>
  <si>
    <t>AE0401A</t>
  </si>
  <si>
    <t>SPRINTER CHASIS CABINA 416 MEDIANA BASIC/F.00000014062 CTVN/ZAPATA/EKT</t>
  </si>
  <si>
    <t>AE0401B</t>
  </si>
  <si>
    <t>N085658</t>
  </si>
  <si>
    <t>AE0401C</t>
  </si>
  <si>
    <t>2002544097</t>
  </si>
  <si>
    <t>AE0402A</t>
  </si>
  <si>
    <t>SPRINTER CHASIS CABINA 416 MEDIANA BASIC/F.00000014070 CTVN/ZAPATA/EKT</t>
  </si>
  <si>
    <t>AE0402B</t>
  </si>
  <si>
    <t>N085895</t>
  </si>
  <si>
    <t>AE0402C</t>
  </si>
  <si>
    <t>2002544396</t>
  </si>
  <si>
    <t>AE0403A</t>
  </si>
  <si>
    <t>SPRINTER CHASIS CABINA 416 MEDIANA BASIC/F.00000014080 CTVN/ZAPATA/EKT</t>
  </si>
  <si>
    <t>AE0403B</t>
  </si>
  <si>
    <t>N085343</t>
  </si>
  <si>
    <t>AE0403C</t>
  </si>
  <si>
    <t>2002544404</t>
  </si>
  <si>
    <t>AE0404A</t>
  </si>
  <si>
    <t>SPRINTER CHASIS CABINA 416 MEDIANA BASIC/F.00000014075 CTVN/ZAPATA/EKT</t>
  </si>
  <si>
    <t>AE0404B</t>
  </si>
  <si>
    <t>N086067</t>
  </si>
  <si>
    <t>AE0404C</t>
  </si>
  <si>
    <t>2002544398</t>
  </si>
  <si>
    <t>AE0405A</t>
  </si>
  <si>
    <t>SPRINTER CHASIS CABINA 416 MEDIANA BASIC/F.00000014084 CTVN/ZAPATA/EKT</t>
  </si>
  <si>
    <t>AE0405B</t>
  </si>
  <si>
    <t>N085344</t>
  </si>
  <si>
    <t>AE0405C</t>
  </si>
  <si>
    <t>2002544381</t>
  </si>
  <si>
    <t>AE0406A</t>
  </si>
  <si>
    <t>SPRINTER CHASIS CABINA 416 MEDIANA BASIC/F.00000014063 CTVN/ZAPATA/EKT</t>
  </si>
  <si>
    <t>AE0406B</t>
  </si>
  <si>
    <t>N085345</t>
  </si>
  <si>
    <t>AE0406C</t>
  </si>
  <si>
    <t>2002544385</t>
  </si>
  <si>
    <t>AE0407A</t>
  </si>
  <si>
    <t>SPRINTER CHASIS CABINA 416 MEDIANA BASIC/F.00000014068 CTVN/ZAPATA/EKT</t>
  </si>
  <si>
    <t>AE0407B</t>
  </si>
  <si>
    <t>N085659</t>
  </si>
  <si>
    <t>AE0407C</t>
  </si>
  <si>
    <t>2002544098</t>
  </si>
  <si>
    <t>AE0408A</t>
  </si>
  <si>
    <t>SPRINTER CHASIS CABINA 416 MEDIANA BASIC/F.00000014076 CTVN/ZAPATA/EKT</t>
  </si>
  <si>
    <t>AE0408B</t>
  </si>
  <si>
    <t>N085896</t>
  </si>
  <si>
    <t>AE0408C</t>
  </si>
  <si>
    <t>2002544384</t>
  </si>
  <si>
    <t>AE0409A</t>
  </si>
  <si>
    <t>SPRINTER CHASIS CABINA 416 MEDIANA BASIC/F.00000014079 CTVN/ZAPATA/EKT</t>
  </si>
  <si>
    <t>AE0409B</t>
  </si>
  <si>
    <t>N085897</t>
  </si>
  <si>
    <t>AE0409C</t>
  </si>
  <si>
    <t>2002544399</t>
  </si>
  <si>
    <t>AE0410A</t>
  </si>
  <si>
    <t>SPRINTER CHASIS CABINA 416 MEDIANA BASIC/F.00000014066 CTVN/ZAPATA/EKT</t>
  </si>
  <si>
    <t>AE0410B</t>
  </si>
  <si>
    <t>N085421</t>
  </si>
  <si>
    <t>AE0410C</t>
  </si>
  <si>
    <t>2002544397</t>
  </si>
  <si>
    <t>AE0411A</t>
  </si>
  <si>
    <t>SPRINTER CHASIS CABINA 416 MEDIANA BASIC/F.00000014073 CTVN/ZAPATA/EKT</t>
  </si>
  <si>
    <t>AE0411B</t>
  </si>
  <si>
    <t>N085422</t>
  </si>
  <si>
    <t>AE0411C</t>
  </si>
  <si>
    <t>2002544409</t>
  </si>
  <si>
    <t>AE0412A</t>
  </si>
  <si>
    <t>SPRINTER CHASIS CABINA 416 MEDIANA BASIC/F.00000014083 CTVN/ZAPATA/EKT</t>
  </si>
  <si>
    <t>AE0412B</t>
  </si>
  <si>
    <t>N085660</t>
  </si>
  <si>
    <t>AE0412C</t>
  </si>
  <si>
    <t>2002544405</t>
  </si>
  <si>
    <t>AE0413A</t>
  </si>
  <si>
    <t>SPRINTER CHASIS CABINA 416 MEDIANA BASIC/F.00000014078 CTVN/ZAPATA/EKT</t>
  </si>
  <si>
    <t>AE0413B</t>
  </si>
  <si>
    <t>N086068</t>
  </si>
  <si>
    <t>AE0413C</t>
  </si>
  <si>
    <t>2003546385</t>
  </si>
  <si>
    <t>AE0414A</t>
  </si>
  <si>
    <t>SPRINTER CHASIS CABINA 416 MEDIANA BASIC/F.00000014100 CTVN/ZAPATA/EKT</t>
  </si>
  <si>
    <t>AE0414B</t>
  </si>
  <si>
    <t>N085661</t>
  </si>
  <si>
    <t>AE0414C</t>
  </si>
  <si>
    <t>2002545302</t>
  </si>
  <si>
    <t>AE0415A</t>
  </si>
  <si>
    <t>SPRINTER CHASIS CABINA 416 MEDIANA BASIC/F.00000014101 CTVN/ZAPATA/EKT</t>
  </si>
  <si>
    <t>AE0415B</t>
  </si>
  <si>
    <t>N085662</t>
  </si>
  <si>
    <t>AE0415C</t>
  </si>
  <si>
    <t>2003546381</t>
  </si>
  <si>
    <t>AE0416A</t>
  </si>
  <si>
    <t>SPRINTER CHASIS CABINA 416 MEDIANA BASIC/F.00000014111 CTVN/ZAPATA/EKT</t>
  </si>
  <si>
    <t>AE0416B</t>
  </si>
  <si>
    <t>N086069</t>
  </si>
  <si>
    <t>AE0416C</t>
  </si>
  <si>
    <t>2002545307</t>
  </si>
  <si>
    <t>AE0417A</t>
  </si>
  <si>
    <t>SPRINTER CHASIS CABINA 416 MEDIANA BASIC/F.00000014102 CTVN/ZAPATA/EKT</t>
  </si>
  <si>
    <t>AE0417B</t>
  </si>
  <si>
    <t>N085663</t>
  </si>
  <si>
    <t>AE0417C</t>
  </si>
  <si>
    <t>2003546383</t>
  </si>
  <si>
    <t>AE0418A</t>
  </si>
  <si>
    <t>SPRINTER CHASIS CABINA 416 MEDIANA BASIC/F.00000014106 CTVN/ZAPATA/EKT</t>
  </si>
  <si>
    <t>AE0418B</t>
  </si>
  <si>
    <t>N085664</t>
  </si>
  <si>
    <t>AE0418C</t>
  </si>
  <si>
    <t>2003546379</t>
  </si>
  <si>
    <t>AE0419A</t>
  </si>
  <si>
    <t>SPRINTER CHASIS CABINA 416 MEDIANA BASIC/F.00000014105 CTVN/ZAPATA/EKT</t>
  </si>
  <si>
    <t>AE0419B</t>
  </si>
  <si>
    <t>N085423</t>
  </si>
  <si>
    <t>AE0419C</t>
  </si>
  <si>
    <t>2002545303</t>
  </si>
  <si>
    <t>AE0420A</t>
  </si>
  <si>
    <t>SPRINTER CHASIS CABINA 416 MEDIANA BASIC/F.00000014112 CTVN/ZAPATA/EKT</t>
  </si>
  <si>
    <t>AE0420B</t>
  </si>
  <si>
    <t>N086072</t>
  </si>
  <si>
    <t>AE0420C</t>
  </si>
  <si>
    <t>2002545306</t>
  </si>
  <si>
    <t>AE0421A</t>
  </si>
  <si>
    <t>SPRINTER CHASIS CABINA 416 MEDIANA BASIC/F.00000014109 CTVN/ZAPATA/EKT</t>
  </si>
  <si>
    <t>AE0421B</t>
  </si>
  <si>
    <t>N085424</t>
  </si>
  <si>
    <t>AE0421C</t>
  </si>
  <si>
    <t>2002545304</t>
  </si>
  <si>
    <t>AE0422A</t>
  </si>
  <si>
    <t>CAMION</t>
  </si>
  <si>
    <t xml:space="preserve"> MERCEDES BENZ</t>
  </si>
  <si>
    <t>SPRINTER CHASIS CABINA 416 MEDIANA BASIC/F.14176 CTVN/ZAPATA/EKT</t>
  </si>
  <si>
    <t>65195835259316</t>
  </si>
  <si>
    <t>AE0422B</t>
  </si>
  <si>
    <t>N085796</t>
  </si>
  <si>
    <t>AE0422C</t>
  </si>
  <si>
    <t>2003546410</t>
  </si>
  <si>
    <t>AE0423A</t>
  </si>
  <si>
    <t>SPRINTER CHASIS CABINA 416 MEDIANA BASIC</t>
  </si>
  <si>
    <t>65195835260416</t>
  </si>
  <si>
    <t>AE0423B</t>
  </si>
  <si>
    <t>N086070</t>
  </si>
  <si>
    <t>AE0423C</t>
  </si>
  <si>
    <t>2003546408</t>
  </si>
  <si>
    <t>AE0424A</t>
  </si>
  <si>
    <t>65195835258800</t>
  </si>
  <si>
    <t>AE0424B</t>
  </si>
  <si>
    <t>N086071</t>
  </si>
  <si>
    <t>AE0424C</t>
  </si>
  <si>
    <t>2003546407</t>
  </si>
  <si>
    <t>AE0425A</t>
  </si>
  <si>
    <t>65195835263296</t>
  </si>
  <si>
    <t>AE0425B</t>
  </si>
  <si>
    <t>N086066</t>
  </si>
  <si>
    <t>AE0425C</t>
  </si>
  <si>
    <t>1910525477</t>
  </si>
  <si>
    <t>AE0426A</t>
  </si>
  <si>
    <t>65195835258292</t>
  </si>
  <si>
    <t>AE0426B</t>
  </si>
  <si>
    <t>N085794</t>
  </si>
  <si>
    <t>AE0426C</t>
  </si>
  <si>
    <t>2003547314</t>
  </si>
  <si>
    <t>AE0427A</t>
  </si>
  <si>
    <t>65195835260402</t>
  </si>
  <si>
    <t>AE0427B</t>
  </si>
  <si>
    <t>N085795</t>
  </si>
  <si>
    <t>AE0427C</t>
  </si>
  <si>
    <t>2003547335</t>
  </si>
  <si>
    <t>AE0428A</t>
  </si>
  <si>
    <t xml:space="preserve"> FREIGHTLINER FL 360 1217</t>
  </si>
  <si>
    <t>400924D0029829</t>
  </si>
  <si>
    <t>AE0428B</t>
  </si>
  <si>
    <t>P043316</t>
  </si>
  <si>
    <t>AE0428C</t>
  </si>
  <si>
    <t>2001540729</t>
  </si>
  <si>
    <t>AE0429A</t>
  </si>
  <si>
    <t>400924D0029821</t>
  </si>
  <si>
    <t>AE0429B</t>
  </si>
  <si>
    <t>P043297</t>
  </si>
  <si>
    <t>AE0429C</t>
  </si>
  <si>
    <t>2001540728</t>
  </si>
  <si>
    <t>AE0430A</t>
  </si>
  <si>
    <t>400924D0029922</t>
  </si>
  <si>
    <t>AE0430B</t>
  </si>
  <si>
    <t>P043390</t>
  </si>
  <si>
    <t>AE0430C</t>
  </si>
  <si>
    <t>1901478541</t>
  </si>
  <si>
    <t>AE0431A</t>
  </si>
  <si>
    <t>MEC0574P0MP043437</t>
  </si>
  <si>
    <t>400924D0029969</t>
  </si>
  <si>
    <t>AE0431B</t>
  </si>
  <si>
    <t>P043437</t>
  </si>
  <si>
    <t>AE0431C</t>
  </si>
  <si>
    <t>1901478542</t>
  </si>
  <si>
    <t>AE0432A</t>
  </si>
  <si>
    <t>400924D0029914</t>
  </si>
  <si>
    <t>AE0432B</t>
  </si>
  <si>
    <t>P043377</t>
  </si>
  <si>
    <t>AE0432C</t>
  </si>
  <si>
    <t>2001539595</t>
  </si>
  <si>
    <t>AE0433A</t>
  </si>
  <si>
    <t>400924D0029970</t>
  </si>
  <si>
    <t>AE0433B</t>
  </si>
  <si>
    <t>P043449</t>
  </si>
  <si>
    <t>AE0433C</t>
  </si>
  <si>
    <t>2001539578</t>
  </si>
  <si>
    <t>AE0434A</t>
  </si>
  <si>
    <t>400924D0029881</t>
  </si>
  <si>
    <t>AE0434B</t>
  </si>
  <si>
    <t>P043363</t>
  </si>
  <si>
    <t>AE0434C</t>
  </si>
  <si>
    <t>2001539594</t>
  </si>
  <si>
    <t>AE0435A</t>
  </si>
  <si>
    <t>400924D0029924</t>
  </si>
  <si>
    <t>AE0435B</t>
  </si>
  <si>
    <t>P043371</t>
  </si>
  <si>
    <t>AE0435C</t>
  </si>
  <si>
    <t>2001540748</t>
  </si>
  <si>
    <t>AE0436A</t>
  </si>
  <si>
    <t>400924D0029934</t>
  </si>
  <si>
    <t>AE0436B</t>
  </si>
  <si>
    <t>P043392</t>
  </si>
  <si>
    <t>AE0436C</t>
  </si>
  <si>
    <t>2001539590</t>
  </si>
  <si>
    <t>AE0437A</t>
  </si>
  <si>
    <t>400924D0029946</t>
  </si>
  <si>
    <t>AE0437B</t>
  </si>
  <si>
    <t>P043409</t>
  </si>
  <si>
    <t>AE0437C</t>
  </si>
  <si>
    <t>2001539592</t>
  </si>
  <si>
    <t>AE0438A</t>
  </si>
  <si>
    <t>400924D0029961</t>
  </si>
  <si>
    <t>AE0438B</t>
  </si>
  <si>
    <t>P043426</t>
  </si>
  <si>
    <t>AE0438C</t>
  </si>
  <si>
    <t>2001540747</t>
  </si>
  <si>
    <t>AE0439A</t>
  </si>
  <si>
    <t>400924D0029974</t>
  </si>
  <si>
    <t>AE0439B</t>
  </si>
  <si>
    <t>P043451</t>
  </si>
  <si>
    <t>AE0439C</t>
  </si>
  <si>
    <t>2001539591</t>
  </si>
  <si>
    <t>AE0440A</t>
  </si>
  <si>
    <t>400924D0029756</t>
  </si>
  <si>
    <t>AE0440B</t>
  </si>
  <si>
    <t>P043263</t>
  </si>
  <si>
    <t>AE0440C</t>
  </si>
  <si>
    <t>2001539582</t>
  </si>
  <si>
    <t>AE0441A</t>
  </si>
  <si>
    <t>400924D0029748</t>
  </si>
  <si>
    <t>AE0441B</t>
  </si>
  <si>
    <t>P043237</t>
  </si>
  <si>
    <t>AE0441C</t>
  </si>
  <si>
    <t>2001538970</t>
  </si>
  <si>
    <t>AE0442A</t>
  </si>
  <si>
    <t>400924D0029743</t>
  </si>
  <si>
    <t>AE0442B</t>
  </si>
  <si>
    <t>P043231</t>
  </si>
  <si>
    <t>AE0442C</t>
  </si>
  <si>
    <t>2001538967</t>
  </si>
  <si>
    <t>AE0443A</t>
  </si>
  <si>
    <t>400924D0029839</t>
  </si>
  <si>
    <t>AE0443B</t>
  </si>
  <si>
    <t>P043317</t>
  </si>
  <si>
    <t>AE0443C</t>
  </si>
  <si>
    <t>2001538966</t>
  </si>
  <si>
    <t>AE0444A</t>
  </si>
  <si>
    <t>400924D0029766</t>
  </si>
  <si>
    <t>AE0444B</t>
  </si>
  <si>
    <t>P043274</t>
  </si>
  <si>
    <t>AE0444C</t>
  </si>
  <si>
    <t>2001540727</t>
  </si>
  <si>
    <t>3AKJHTDV0MSML1833</t>
  </si>
  <si>
    <t>A724AF</t>
  </si>
  <si>
    <t>A722AF</t>
  </si>
  <si>
    <t>A721AF</t>
  </si>
  <si>
    <t>A720AF</t>
  </si>
  <si>
    <t>A719AF</t>
  </si>
  <si>
    <t>A718AF</t>
  </si>
  <si>
    <t>A733AF</t>
  </si>
  <si>
    <t>A732AF</t>
  </si>
  <si>
    <t>A731AF</t>
  </si>
  <si>
    <t>A730AF</t>
  </si>
  <si>
    <t>A728AF</t>
  </si>
  <si>
    <t>A717AF</t>
  </si>
  <si>
    <t>A729AF</t>
  </si>
  <si>
    <t>A727AF</t>
  </si>
  <si>
    <t>A726AF</t>
  </si>
  <si>
    <t>A725AF</t>
  </si>
  <si>
    <t>A723AF</t>
  </si>
  <si>
    <t>WF0VS4MB5MTG29082</t>
  </si>
  <si>
    <t>WF0VS4MB7MTG29083</t>
  </si>
  <si>
    <t>WF0VS4MB8MTG29075</t>
  </si>
  <si>
    <t>WF0VS4MB9MTG29070</t>
  </si>
  <si>
    <t>WF0VS4MB9MTG29084</t>
  </si>
  <si>
    <t>WF0VS4MBXMTG29076</t>
  </si>
  <si>
    <t>WF0VS4MB0MTG29085</t>
  </si>
  <si>
    <t>WF0VS4MB1MTG29077</t>
  </si>
  <si>
    <t>WF0VS4MB1MTG29080</t>
  </si>
  <si>
    <t>WF0VS4MB2MTG29069</t>
  </si>
  <si>
    <t>WF0VS4MB3MTG29078</t>
  </si>
  <si>
    <t>WF0VS4MB0MTG29071</t>
  </si>
  <si>
    <t>WF0VS4MB2MTG29072</t>
  </si>
  <si>
    <t>WF0VS4MB3MTG29081</t>
  </si>
  <si>
    <t>WF0VS4MB4MTG29073</t>
  </si>
  <si>
    <t>WF0VS4MB5MTG29079</t>
  </si>
  <si>
    <t>WF0VS4MB6MTG29074</t>
  </si>
  <si>
    <t>TRANSIT</t>
  </si>
  <si>
    <t>ESTATAL</t>
  </si>
  <si>
    <t>FORD</t>
  </si>
  <si>
    <t>A762AF</t>
  </si>
  <si>
    <t>A763AF</t>
  </si>
  <si>
    <t>A767AF</t>
  </si>
  <si>
    <t>A768AF</t>
  </si>
  <si>
    <t>A769AF</t>
  </si>
  <si>
    <t>A770AF</t>
  </si>
  <si>
    <t>A771AF</t>
  </si>
  <si>
    <t>A772AF</t>
  </si>
  <si>
    <t>A773AF</t>
  </si>
  <si>
    <t>A774AF</t>
  </si>
  <si>
    <t>A775AF</t>
  </si>
  <si>
    <t>A776AF</t>
  </si>
  <si>
    <t>WF0ES4LY8MTG26067</t>
  </si>
  <si>
    <t>WF0ES4LYXMTG26068</t>
  </si>
  <si>
    <t>WF0ES4LY0MTG26435</t>
  </si>
  <si>
    <t>WF0ES4LY7MTG26450</t>
  </si>
  <si>
    <t>WF0ES4LY6MTG28061</t>
  </si>
  <si>
    <t>WF0ES4LY0MTG28072</t>
  </si>
  <si>
    <t>WF0ES4LY8MTG28076</t>
  </si>
  <si>
    <t>WF0ES4LYXMTG28080</t>
  </si>
  <si>
    <t>WF0ES4LY7MTG28084</t>
  </si>
  <si>
    <t>WF0ES4LY0MTG28086</t>
  </si>
  <si>
    <t>WF0ES4LY8MTG28093</t>
  </si>
  <si>
    <t>WF0ES4LY0MTG29058</t>
  </si>
  <si>
    <t>PENDIENTE</t>
  </si>
  <si>
    <t>OBSERVACIONES</t>
  </si>
  <si>
    <t>Unidades HUB Centros de Entrega</t>
  </si>
  <si>
    <t>Ubicación</t>
  </si>
  <si>
    <r>
      <t>18 m</t>
    </r>
    <r>
      <rPr>
        <b/>
        <sz val="10"/>
        <color theme="1"/>
        <rFont val="Calibri"/>
        <family val="2"/>
      </rPr>
      <t>³</t>
    </r>
  </si>
  <si>
    <r>
      <t>50 m</t>
    </r>
    <r>
      <rPr>
        <b/>
        <sz val="10"/>
        <color theme="1"/>
        <rFont val="Calibri"/>
        <family val="2"/>
      </rPr>
      <t>³</t>
    </r>
  </si>
  <si>
    <t>E-commerce</t>
  </si>
  <si>
    <t xml:space="preserve">Puebla </t>
  </si>
  <si>
    <t>Guadalajara</t>
  </si>
  <si>
    <t>Villahermosa</t>
  </si>
  <si>
    <t>Tepotzotlán</t>
  </si>
  <si>
    <t>Iztapalapa</t>
  </si>
  <si>
    <t>Toluca</t>
  </si>
  <si>
    <t>Querétaro</t>
  </si>
  <si>
    <t>WF0ES4LY2MTG29059</t>
  </si>
  <si>
    <t>A777AF</t>
  </si>
  <si>
    <t>WF0ES4LY9MTG29060</t>
  </si>
  <si>
    <t>A778AF</t>
  </si>
  <si>
    <t>WF0ES4LY0MTG29061</t>
  </si>
  <si>
    <t>A779AF</t>
  </si>
  <si>
    <t>CF34992</t>
  </si>
  <si>
    <t>WV3FHHSZ2M9054640</t>
  </si>
  <si>
    <t>CF34993</t>
  </si>
  <si>
    <t>WV3FHHSZ5M9054809</t>
  </si>
  <si>
    <t>CF34994</t>
  </si>
  <si>
    <t>WV3FHHSZXM9052957</t>
  </si>
  <si>
    <t>CRAFTER</t>
  </si>
  <si>
    <t>TEPOTZOTLAN SUR</t>
  </si>
  <si>
    <t>ORIGEN</t>
  </si>
  <si>
    <t>3ALACYCS2CDBH2892</t>
  </si>
  <si>
    <t>32FA4B</t>
  </si>
  <si>
    <t>035FF1</t>
  </si>
  <si>
    <t>MOVIMIENTO DE PUEBLA</t>
  </si>
  <si>
    <t>Flota Nacional  Ene 2022</t>
  </si>
  <si>
    <t>922FD7</t>
  </si>
  <si>
    <t>925FD7</t>
  </si>
  <si>
    <t>946FE1</t>
  </si>
  <si>
    <t>948FE1</t>
  </si>
  <si>
    <t>950FE1</t>
  </si>
  <si>
    <t>961FE1</t>
  </si>
  <si>
    <t>977FE1</t>
  </si>
  <si>
    <t>981FE1</t>
  </si>
  <si>
    <t>SPRINTER</t>
  </si>
  <si>
    <t xml:space="preserve"> FREIGHTLINER</t>
  </si>
  <si>
    <t>BORDO</t>
  </si>
  <si>
    <t>CHALCO</t>
  </si>
  <si>
    <t>MORELOS</t>
  </si>
  <si>
    <t>KANGOO</t>
  </si>
  <si>
    <t>Economico</t>
  </si>
  <si>
    <t>A753AF</t>
  </si>
  <si>
    <t>VF1FWZLA2MU967501</t>
  </si>
  <si>
    <t>A757AF</t>
  </si>
  <si>
    <t>VF1FWZLA2MU967710</t>
  </si>
  <si>
    <t>A754AF</t>
  </si>
  <si>
    <t>VF1FWZLA2MU967716</t>
  </si>
  <si>
    <t>A755AF</t>
  </si>
  <si>
    <t>VF1FWZLA2MU967506</t>
  </si>
  <si>
    <t>AF56AF</t>
  </si>
  <si>
    <t>VF1FWZLA2MU967490</t>
  </si>
  <si>
    <t>Cuenta de Línea</t>
  </si>
  <si>
    <t>SERVICIO</t>
  </si>
  <si>
    <t>RETAIL</t>
  </si>
  <si>
    <t>HUB</t>
  </si>
  <si>
    <t>e-commerce</t>
  </si>
  <si>
    <t>Cuenta de Economico</t>
  </si>
  <si>
    <t>TEPOTZOTLAN NORTE</t>
  </si>
  <si>
    <t>LA PAZ</t>
  </si>
  <si>
    <t>Modelos Operativos de Transporte</t>
  </si>
  <si>
    <t>Paro Técnico</t>
  </si>
  <si>
    <t>Retail</t>
  </si>
  <si>
    <t xml:space="preserve">Total </t>
  </si>
  <si>
    <t>Total : 317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</si>
</sst>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* #,##0_-;\-* #,##0_-;_-* &quot;-&quot;??_-;_-@_-"/>
    <numFmt numFmtId="165" formatCode="_(&quot;$&quot;* #,##0.00_);_(&quot;$&quot;* \(#,##0.00\);_(&quot;$&quot;* &quot;-&quot;??_);_(@_)"/>
  </numFmts>
  <fonts count="35" x14ac:knownFonts="1">
    <font>
      <sz val="11"/>
      <color theme="1"/>
      <name val="Calibri"/>
      <family val="2"/>
      <scheme val="minor"/>
    </font>
    <font>
      <b/>
      <sz val="8"/>
      <color theme="0"/>
      <name val="Arial"/>
      <family val="2"/>
    </font>
    <font>
      <sz val="8"/>
      <color theme="1"/>
      <name val="Calibri"/>
      <family val="2"/>
      <scheme val="minor"/>
    </font>
    <font>
      <b/>
      <sz val="8"/>
      <color theme="0"/>
      <name val="Calibri"/>
      <family val="2"/>
    </font>
    <font>
      <sz val="11"/>
      <color theme="1"/>
      <name val="Calibri"/>
      <family val="2"/>
      <scheme val="minor"/>
    </font>
    <font>
      <sz val="8"/>
      <name val="Calibri"/>
      <family val="2"/>
    </font>
    <font>
      <b/>
      <sz val="14"/>
      <color theme="1"/>
      <name val="Leelawadee UI"/>
      <family val="2"/>
    </font>
    <font>
      <b/>
      <sz val="14"/>
      <color theme="0"/>
      <name val="Leelawadee UI"/>
      <family val="2"/>
    </font>
    <font>
      <sz val="10"/>
      <color theme="1"/>
      <name val="Leelawadee"/>
      <family val="2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1"/>
      <name val="Calibri"/>
      <family val="2"/>
      <scheme val="minor"/>
    </font>
    <font>
      <sz val="9"/>
      <name val="Calibri"/>
      <family val="2"/>
    </font>
    <font>
      <sz val="9"/>
      <color theme="1"/>
      <name val="Calibri"/>
      <family val="2"/>
    </font>
    <font>
      <sz val="8"/>
      <color theme="1"/>
      <name val="Arial"/>
      <family val="2"/>
    </font>
    <font>
      <b/>
      <sz val="10"/>
      <color theme="1"/>
      <name val="Leelawadee"/>
      <family val="2"/>
    </font>
    <font>
      <b/>
      <sz val="10"/>
      <color theme="1"/>
      <name val="Calibri"/>
      <family val="2"/>
    </font>
    <font>
      <sz val="10"/>
      <color theme="0"/>
      <name val="Leelawadee"/>
      <family val="2"/>
    </font>
    <font>
      <sz val="8"/>
      <color rgb="FF00B050"/>
      <name val="Calibri"/>
      <family val="2"/>
    </font>
    <font>
      <sz val="8"/>
      <color rgb="FF00B050"/>
      <name val="Calibri"/>
      <family val="2"/>
      <scheme val="minor"/>
    </font>
    <font>
      <b/>
      <sz val="8"/>
      <color rgb="FF00B050"/>
      <name val="Calibri"/>
      <family val="2"/>
    </font>
    <font>
      <b/>
      <sz val="8"/>
      <color rgb="FF00B05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Leelawadee"/>
      <family val="2"/>
    </font>
    <font>
      <b/>
      <sz val="9"/>
      <color theme="0"/>
      <name val="Leelawadee"/>
      <family val="2"/>
    </font>
    <font>
      <b/>
      <sz val="9"/>
      <color theme="1"/>
      <name val="Leelawadee"/>
      <family val="2"/>
    </font>
    <font>
      <b/>
      <sz val="16"/>
      <color theme="3"/>
      <name val="Leelawadee"/>
      <family val="2"/>
    </font>
    <font>
      <b/>
      <sz val="16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Tahoma"/>
      <family val="2"/>
    </font>
  </fonts>
  <fills count="16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7947C9"/>
        <bgColor indexed="64"/>
      </patternFill>
    </fill>
    <fill>
      <patternFill patternType="solid">
        <fgColor rgb="FFE1009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-0.249977111117893"/>
        <bgColor theme="6" tint="-0.249977111117893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4.9989318521683403E-2"/>
        <bgColor theme="0" tint="-0.14999847407452621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  <border>
      <left/>
      <right/>
      <top/>
      <bottom style="medium">
        <color theme="0" tint="-0.14999847407452621"/>
      </bottom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theme="6" tint="0.39997558519241921"/>
      </bottom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/>
      <right/>
      <top style="thin">
        <color theme="6" tint="0.39997558519241921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6" tint="0.39997558519241921"/>
      </top>
      <bottom/>
      <diagonal/>
    </border>
    <border>
      <left style="dashed">
        <color theme="0"/>
      </left>
      <right style="dashed">
        <color theme="0"/>
      </right>
      <top style="dashed">
        <color theme="0"/>
      </top>
      <bottom style="dashed">
        <color theme="0"/>
      </bottom>
      <diagonal/>
    </border>
    <border>
      <left/>
      <right/>
      <top style="dashed">
        <color theme="0"/>
      </top>
      <bottom/>
      <diagonal/>
    </border>
    <border>
      <left/>
      <right style="dashed">
        <color theme="0"/>
      </right>
      <top style="dashed">
        <color theme="0"/>
      </top>
      <bottom/>
      <diagonal/>
    </border>
    <border>
      <left style="dashed">
        <color theme="0"/>
      </left>
      <right style="medium">
        <color theme="0"/>
      </right>
      <top/>
      <bottom style="dashed">
        <color theme="0"/>
      </bottom>
      <diagonal/>
    </border>
    <border>
      <left/>
      <right/>
      <top/>
      <bottom style="thick">
        <color theme="4"/>
      </bottom>
      <diagonal/>
    </border>
    <border>
      <left style="dashed">
        <color theme="0"/>
      </left>
      <right style="medium">
        <color theme="0"/>
      </right>
      <top style="thin">
        <color theme="6" tint="0.39997558519241921"/>
      </top>
      <bottom style="dashed">
        <color theme="0"/>
      </bottom>
      <diagonal/>
    </border>
    <border>
      <left/>
      <right/>
      <top style="thin">
        <color theme="6" tint="0.79998168889431442"/>
      </top>
      <bottom style="thin">
        <color theme="6" tint="0.79998168889431442"/>
      </bottom>
      <diagonal/>
    </border>
    <border>
      <left/>
      <right/>
      <top style="thin">
        <color theme="6" tint="-0.249977111117893"/>
      </top>
      <bottom style="thin">
        <color theme="6" tint="0.79998168889431442"/>
      </bottom>
      <diagonal/>
    </border>
    <border>
      <left/>
      <right/>
      <top style="thin">
        <color theme="6" tint="-0.249977111117893"/>
      </top>
      <bottom style="thin">
        <color theme="6" tint="0.59999389629810485"/>
      </bottom>
      <diagonal/>
    </border>
    <border>
      <left/>
      <right/>
      <top style="double">
        <color theme="6" tint="-0.249977111117893"/>
      </top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dashed">
        <color theme="0"/>
      </bottom>
      <diagonal/>
    </border>
    <border>
      <left style="dashed">
        <color theme="0"/>
      </left>
      <right style="medium">
        <color theme="0"/>
      </right>
      <top style="dashed">
        <color theme="0"/>
      </top>
      <bottom style="dashed">
        <color theme="0"/>
      </bottom>
      <diagonal/>
    </border>
    <border>
      <left style="dashed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dashed">
        <color theme="0"/>
      </right>
      <top style="medium">
        <color theme="0"/>
      </top>
      <bottom style="dashed">
        <color theme="0"/>
      </bottom>
      <diagonal/>
    </border>
    <border>
      <left style="dashed">
        <color theme="0"/>
      </left>
      <right style="medium">
        <color theme="0"/>
      </right>
      <top style="dashed">
        <color theme="0"/>
      </top>
      <bottom style="medium">
        <color theme="0"/>
      </bottom>
      <diagonal/>
    </border>
    <border>
      <left style="dashed">
        <color theme="0"/>
      </left>
      <right style="medium">
        <color theme="0"/>
      </right>
      <top style="medium">
        <color theme="0"/>
      </top>
      <bottom style="dashed">
        <color theme="0"/>
      </bottom>
      <diagonal/>
    </border>
  </borders>
  <cellStyleXfs count="3">
    <xf numFmtId="0" fontId="0" fillId="0" borderId="0"/>
    <xf numFmtId="43" fontId="4" fillId="0" borderId="0" applyFont="0" applyFill="0" applyBorder="0" applyAlignment="0" applyProtection="0"/>
    <xf numFmtId="0" fontId="25" fillId="0" borderId="18" applyNumberFormat="0" applyFill="0" applyAlignment="0" applyProtection="0"/>
  </cellStyleXfs>
  <cellXfs count="133">
    <xf numFmtId="0" fontId="0" fillId="0" borderId="0" xfId="0"/>
    <xf numFmtId="0" fontId="1" fillId="2" borderId="2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0" fillId="3" borderId="0" xfId="0" applyFill="1"/>
    <xf numFmtId="0" fontId="0" fillId="3" borderId="0" xfId="0" applyFill="1" applyBorder="1"/>
    <xf numFmtId="0" fontId="6" fillId="3" borderId="0" xfId="0" applyFont="1" applyFill="1" applyBorder="1" applyAlignment="1">
      <alignment horizontal="center" vertical="center" wrapText="1"/>
    </xf>
    <xf numFmtId="0" fontId="8" fillId="3" borderId="0" xfId="0" applyFont="1" applyFill="1"/>
    <xf numFmtId="0" fontId="8" fillId="0" borderId="0" xfId="0" applyFont="1"/>
    <xf numFmtId="0" fontId="8" fillId="0" borderId="0" xfId="0" applyFont="1" applyAlignment="1">
      <alignment horizontal="left"/>
    </xf>
    <xf numFmtId="0" fontId="8" fillId="0" borderId="0" xfId="0" applyNumberFormat="1" applyFont="1" applyAlignment="1">
      <alignment horizontal="center" vertical="center"/>
    </xf>
    <xf numFmtId="0" fontId="8" fillId="0" borderId="0" xfId="0" applyNumberFormat="1" applyFont="1" applyAlignment="1">
      <alignment horizontal="center"/>
    </xf>
    <xf numFmtId="0" fontId="1" fillId="2" borderId="9" xfId="0" applyFont="1" applyFill="1" applyBorder="1" applyAlignment="1">
      <alignment horizontal="center" vertical="center" wrapText="1"/>
    </xf>
    <xf numFmtId="0" fontId="9" fillId="3" borderId="0" xfId="0" applyFont="1" applyFill="1" applyAlignment="1">
      <alignment horizontal="center"/>
    </xf>
    <xf numFmtId="0" fontId="9" fillId="3" borderId="0" xfId="0" applyNumberFormat="1" applyFont="1" applyFill="1" applyAlignment="1">
      <alignment horizontal="center"/>
    </xf>
    <xf numFmtId="0" fontId="10" fillId="3" borderId="0" xfId="0" applyFont="1" applyFill="1" applyAlignment="1">
      <alignment horizontal="left"/>
    </xf>
    <xf numFmtId="0" fontId="10" fillId="3" borderId="0" xfId="0" quotePrefix="1" applyFont="1" applyFill="1" applyAlignment="1">
      <alignment horizontal="left"/>
    </xf>
    <xf numFmtId="165" fontId="10" fillId="3" borderId="0" xfId="0" applyNumberFormat="1" applyFont="1" applyFill="1" applyAlignment="1">
      <alignment horizontal="right"/>
    </xf>
    <xf numFmtId="165" fontId="10" fillId="3" borderId="0" xfId="0" applyNumberFormat="1" applyFont="1" applyFill="1" applyBorder="1" applyAlignment="1">
      <alignment horizontal="right"/>
    </xf>
    <xf numFmtId="0" fontId="11" fillId="3" borderId="0" xfId="0" applyFont="1" applyFill="1" applyAlignment="1">
      <alignment horizontal="left"/>
    </xf>
    <xf numFmtId="1" fontId="11" fillId="3" borderId="0" xfId="0" applyNumberFormat="1" applyFont="1" applyFill="1" applyAlignment="1">
      <alignment horizontal="left"/>
    </xf>
    <xf numFmtId="0" fontId="12" fillId="3" borderId="0" xfId="0" applyFont="1" applyFill="1" applyAlignment="1">
      <alignment horizontal="left"/>
    </xf>
    <xf numFmtId="165" fontId="12" fillId="3" borderId="0" xfId="0" applyNumberFormat="1" applyFont="1" applyFill="1" applyAlignment="1">
      <alignment horizontal="right"/>
    </xf>
    <xf numFmtId="49" fontId="13" fillId="3" borderId="0" xfId="0" applyNumberFormat="1" applyFont="1" applyFill="1" applyBorder="1" applyAlignment="1">
      <alignment horizontal="center"/>
    </xf>
    <xf numFmtId="0" fontId="13" fillId="3" borderId="0" xfId="0" applyFont="1" applyFill="1"/>
    <xf numFmtId="49" fontId="14" fillId="3" borderId="0" xfId="0" applyNumberFormat="1" applyFont="1" applyFill="1" applyBorder="1" applyAlignment="1">
      <alignment horizontal="center"/>
    </xf>
    <xf numFmtId="0" fontId="13" fillId="3" borderId="0" xfId="0" applyFont="1" applyFill="1" applyAlignment="1">
      <alignment horizontal="left"/>
    </xf>
    <xf numFmtId="1" fontId="12" fillId="3" borderId="0" xfId="0" applyNumberFormat="1" applyFont="1" applyFill="1" applyAlignment="1">
      <alignment horizontal="left"/>
    </xf>
    <xf numFmtId="0" fontId="0" fillId="3" borderId="0" xfId="0" applyFont="1" applyFill="1"/>
    <xf numFmtId="44" fontId="10" fillId="3" borderId="0" xfId="0" applyNumberFormat="1" applyFont="1" applyFill="1" applyAlignment="1">
      <alignment horizontal="right"/>
    </xf>
    <xf numFmtId="49" fontId="15" fillId="3" borderId="0" xfId="0" applyNumberFormat="1" applyFont="1" applyFill="1" applyBorder="1" applyAlignment="1">
      <alignment horizontal="center"/>
    </xf>
    <xf numFmtId="0" fontId="0" fillId="3" borderId="0" xfId="0" applyFont="1" applyFill="1" applyAlignment="1">
      <alignment horizontal="left"/>
    </xf>
    <xf numFmtId="49" fontId="0" fillId="3" borderId="0" xfId="0" applyNumberFormat="1" applyFont="1" applyFill="1" applyBorder="1" applyAlignment="1">
      <alignment horizontal="center"/>
    </xf>
    <xf numFmtId="165" fontId="12" fillId="3" borderId="0" xfId="0" applyNumberFormat="1" applyFont="1" applyFill="1" applyBorder="1" applyAlignment="1">
      <alignment horizontal="right"/>
    </xf>
    <xf numFmtId="0" fontId="0" fillId="3" borderId="0" xfId="0" quotePrefix="1" applyFill="1"/>
    <xf numFmtId="49" fontId="0" fillId="3" borderId="0" xfId="0" applyNumberFormat="1" applyFill="1" applyBorder="1" applyAlignment="1">
      <alignment horizontal="center"/>
    </xf>
    <xf numFmtId="0" fontId="0" fillId="3" borderId="0" xfId="0" applyNumberFormat="1" applyFont="1" applyFill="1"/>
    <xf numFmtId="0" fontId="0" fillId="3" borderId="0" xfId="0" quotePrefix="1" applyNumberFormat="1" applyFont="1" applyFill="1"/>
    <xf numFmtId="49" fontId="16" fillId="3" borderId="0" xfId="0" applyNumberFormat="1" applyFont="1" applyFill="1" applyBorder="1" applyAlignment="1">
      <alignment horizontal="center"/>
    </xf>
    <xf numFmtId="0" fontId="0" fillId="3" borderId="0" xfId="0" applyFont="1" applyFill="1" applyAlignment="1">
      <alignment horizontal="center"/>
    </xf>
    <xf numFmtId="0" fontId="1" fillId="5" borderId="2" xfId="0" applyFont="1" applyFill="1" applyBorder="1" applyAlignment="1">
      <alignment horizontal="center" vertical="center" wrapText="1"/>
    </xf>
    <xf numFmtId="164" fontId="5" fillId="6" borderId="1" xfId="0" applyNumberFormat="1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17" fillId="7" borderId="10" xfId="0" applyFont="1" applyFill="1" applyBorder="1" applyAlignment="1">
      <alignment horizontal="center" vertical="center"/>
    </xf>
    <xf numFmtId="0" fontId="17" fillId="7" borderId="10" xfId="0" applyFont="1" applyFill="1" applyBorder="1"/>
    <xf numFmtId="0" fontId="8" fillId="8" borderId="11" xfId="0" applyNumberFormat="1" applyFont="1" applyFill="1" applyBorder="1" applyAlignment="1">
      <alignment horizontal="center" vertical="center"/>
    </xf>
    <xf numFmtId="0" fontId="8" fillId="8" borderId="11" xfId="0" applyNumberFormat="1" applyFont="1" applyFill="1" applyBorder="1" applyAlignment="1">
      <alignment horizontal="center"/>
    </xf>
    <xf numFmtId="0" fontId="17" fillId="7" borderId="12" xfId="0" applyFont="1" applyFill="1" applyBorder="1" applyAlignment="1">
      <alignment horizontal="left"/>
    </xf>
    <xf numFmtId="0" fontId="17" fillId="7" borderId="13" xfId="0" applyNumberFormat="1" applyFont="1" applyFill="1" applyBorder="1" applyAlignment="1">
      <alignment horizontal="center"/>
    </xf>
    <xf numFmtId="0" fontId="17" fillId="7" borderId="12" xfId="0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/>
    </xf>
    <xf numFmtId="0" fontId="0" fillId="0" borderId="0" xfId="0" applyFill="1"/>
    <xf numFmtId="164" fontId="5" fillId="9" borderId="1" xfId="0" applyNumberFormat="1" applyFont="1" applyFill="1" applyBorder="1" applyAlignment="1">
      <alignment horizontal="center" vertical="center"/>
    </xf>
    <xf numFmtId="164" fontId="5" fillId="12" borderId="1" xfId="0" applyNumberFormat="1" applyFont="1" applyFill="1" applyBorder="1" applyAlignment="1">
      <alignment horizontal="center" vertical="center"/>
    </xf>
    <xf numFmtId="0" fontId="8" fillId="0" borderId="0" xfId="0" pivotButton="1" applyFont="1"/>
    <xf numFmtId="0" fontId="8" fillId="0" borderId="0" xfId="0" applyFont="1" applyAlignment="1">
      <alignment horizontal="center" vertical="center"/>
    </xf>
    <xf numFmtId="164" fontId="20" fillId="6" borderId="1" xfId="0" applyNumberFormat="1" applyFont="1" applyFill="1" applyBorder="1" applyAlignment="1">
      <alignment horizontal="center" vertical="center"/>
    </xf>
    <xf numFmtId="0" fontId="21" fillId="6" borderId="1" xfId="0" applyFont="1" applyFill="1" applyBorder="1" applyAlignment="1">
      <alignment horizontal="center" vertical="center"/>
    </xf>
    <xf numFmtId="164" fontId="22" fillId="6" borderId="1" xfId="0" applyNumberFormat="1" applyFont="1" applyFill="1" applyBorder="1" applyAlignment="1">
      <alignment horizontal="center" vertical="center"/>
    </xf>
    <xf numFmtId="0" fontId="23" fillId="6" borderId="1" xfId="0" applyFont="1" applyFill="1" applyBorder="1" applyAlignment="1">
      <alignment horizontal="center" vertical="center"/>
    </xf>
    <xf numFmtId="0" fontId="24" fillId="0" borderId="1" xfId="0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19" fillId="3" borderId="0" xfId="0" applyFont="1" applyFill="1"/>
    <xf numFmtId="0" fontId="17" fillId="3" borderId="0" xfId="0" applyNumberFormat="1" applyFont="1" applyFill="1" applyAlignment="1">
      <alignment horizontal="center" vertical="center"/>
    </xf>
    <xf numFmtId="0" fontId="19" fillId="3" borderId="0" xfId="0" applyNumberFormat="1" applyFont="1" applyFill="1" applyAlignment="1">
      <alignment horizontal="center"/>
    </xf>
    <xf numFmtId="0" fontId="19" fillId="10" borderId="15" xfId="0" applyFont="1" applyFill="1" applyBorder="1"/>
    <xf numFmtId="0" fontId="19" fillId="10" borderId="16" xfId="0" applyFont="1" applyFill="1" applyBorder="1"/>
    <xf numFmtId="0" fontId="19" fillId="10" borderId="17" xfId="0" applyFont="1" applyFill="1" applyBorder="1" applyAlignment="1">
      <alignment horizontal="left"/>
    </xf>
    <xf numFmtId="0" fontId="19" fillId="10" borderId="14" xfId="0" applyFont="1" applyFill="1" applyBorder="1" applyAlignment="1">
      <alignment horizontal="center" vertical="center"/>
    </xf>
    <xf numFmtId="0" fontId="19" fillId="10" borderId="14" xfId="0" applyFont="1" applyFill="1" applyBorder="1"/>
    <xf numFmtId="0" fontId="8" fillId="0" borderId="14" xfId="0" applyNumberFormat="1" applyFont="1" applyBorder="1" applyAlignment="1">
      <alignment horizontal="center" vertical="center"/>
    </xf>
    <xf numFmtId="0" fontId="17" fillId="0" borderId="14" xfId="0" applyNumberFormat="1" applyFont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9" fillId="0" borderId="23" xfId="0" applyFont="1" applyBorder="1" applyAlignment="1">
      <alignment horizontal="left"/>
    </xf>
    <xf numFmtId="0" fontId="9" fillId="0" borderId="23" xfId="0" applyNumberFormat="1" applyFont="1" applyBorder="1"/>
    <xf numFmtId="164" fontId="5" fillId="0" borderId="1" xfId="0" applyNumberFormat="1" applyFont="1" applyFill="1" applyBorder="1" applyAlignment="1">
      <alignment horizontal="center" vertical="center"/>
    </xf>
    <xf numFmtId="0" fontId="8" fillId="3" borderId="0" xfId="0" applyNumberFormat="1" applyFont="1" applyFill="1" applyAlignment="1">
      <alignment horizontal="center"/>
    </xf>
    <xf numFmtId="0" fontId="19" fillId="10" borderId="25" xfId="0" applyFont="1" applyFill="1" applyBorder="1"/>
    <xf numFmtId="0" fontId="17" fillId="0" borderId="26" xfId="0" applyFont="1" applyBorder="1" applyAlignment="1">
      <alignment horizontal="left"/>
    </xf>
    <xf numFmtId="0" fontId="19" fillId="10" borderId="24" xfId="0" applyNumberFormat="1" applyFont="1" applyFill="1" applyBorder="1" applyAlignment="1">
      <alignment horizontal="center"/>
    </xf>
    <xf numFmtId="0" fontId="19" fillId="10" borderId="27" xfId="0" applyNumberFormat="1" applyFont="1" applyFill="1" applyBorder="1" applyAlignment="1">
      <alignment horizontal="center"/>
    </xf>
    <xf numFmtId="0" fontId="17" fillId="0" borderId="28" xfId="0" applyFont="1" applyBorder="1" applyAlignment="1">
      <alignment horizontal="left"/>
    </xf>
    <xf numFmtId="0" fontId="17" fillId="0" borderId="29" xfId="0" applyFont="1" applyBorder="1" applyAlignment="1">
      <alignment horizontal="left"/>
    </xf>
    <xf numFmtId="0" fontId="19" fillId="10" borderId="25" xfId="0" applyFont="1" applyFill="1" applyBorder="1" applyAlignment="1">
      <alignment horizontal="center" vertical="center"/>
    </xf>
    <xf numFmtId="0" fontId="0" fillId="3" borderId="0" xfId="0" applyFill="1" applyAlignment="1">
      <alignment horizontal="center"/>
    </xf>
    <xf numFmtId="0" fontId="9" fillId="3" borderId="0" xfId="0" applyFont="1" applyFill="1"/>
    <xf numFmtId="0" fontId="29" fillId="14" borderId="25" xfId="0" applyFont="1" applyFill="1" applyBorder="1"/>
    <xf numFmtId="0" fontId="29" fillId="14" borderId="14" xfId="0" applyFont="1" applyFill="1" applyBorder="1" applyAlignment="1">
      <alignment horizontal="center" vertical="center"/>
    </xf>
    <xf numFmtId="0" fontId="29" fillId="14" borderId="25" xfId="0" applyFont="1" applyFill="1" applyBorder="1" applyAlignment="1">
      <alignment horizontal="center" vertical="center"/>
    </xf>
    <xf numFmtId="0" fontId="29" fillId="14" borderId="14" xfId="0" applyFont="1" applyFill="1" applyBorder="1"/>
    <xf numFmtId="0" fontId="30" fillId="0" borderId="28" xfId="0" applyFont="1" applyBorder="1" applyAlignment="1">
      <alignment horizontal="left"/>
    </xf>
    <xf numFmtId="0" fontId="28" fillId="0" borderId="14" xfId="0" applyNumberFormat="1" applyFont="1" applyBorder="1" applyAlignment="1">
      <alignment horizontal="center" vertical="center"/>
    </xf>
    <xf numFmtId="0" fontId="30" fillId="0" borderId="26" xfId="0" applyFont="1" applyBorder="1" applyAlignment="1">
      <alignment horizontal="left"/>
    </xf>
    <xf numFmtId="0" fontId="30" fillId="0" borderId="29" xfId="0" applyFont="1" applyBorder="1" applyAlignment="1">
      <alignment horizontal="left"/>
    </xf>
    <xf numFmtId="0" fontId="29" fillId="14" borderId="19" xfId="0" applyFont="1" applyFill="1" applyBorder="1" applyAlignment="1">
      <alignment horizontal="left"/>
    </xf>
    <xf numFmtId="0" fontId="29" fillId="14" borderId="24" xfId="0" applyNumberFormat="1" applyFont="1" applyFill="1" applyBorder="1" applyAlignment="1">
      <alignment horizontal="center"/>
    </xf>
    <xf numFmtId="0" fontId="29" fillId="14" borderId="27" xfId="0" applyNumberFormat="1" applyFont="1" applyFill="1" applyBorder="1" applyAlignment="1">
      <alignment horizontal="center"/>
    </xf>
    <xf numFmtId="0" fontId="28" fillId="15" borderId="14" xfId="0" applyNumberFormat="1" applyFont="1" applyFill="1" applyBorder="1" applyAlignment="1">
      <alignment horizontal="center" vertical="center"/>
    </xf>
    <xf numFmtId="0" fontId="30" fillId="15" borderId="14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26" fillId="13" borderId="21" xfId="0" applyFont="1" applyFill="1" applyBorder="1"/>
    <xf numFmtId="0" fontId="9" fillId="0" borderId="20" xfId="0" applyNumberFormat="1" applyFont="1" applyBorder="1"/>
    <xf numFmtId="0" fontId="9" fillId="0" borderId="20" xfId="0" applyFont="1" applyBorder="1" applyAlignment="1">
      <alignment horizontal="left"/>
    </xf>
    <xf numFmtId="0" fontId="9" fillId="0" borderId="0" xfId="0" applyFont="1"/>
    <xf numFmtId="0" fontId="27" fillId="13" borderId="22" xfId="0" applyFont="1" applyFill="1" applyBorder="1" applyAlignment="1">
      <alignment horizontal="center"/>
    </xf>
    <xf numFmtId="0" fontId="0" fillId="0" borderId="20" xfId="0" applyNumberFormat="1" applyFont="1" applyBorder="1" applyAlignment="1">
      <alignment horizontal="center"/>
    </xf>
    <xf numFmtId="0" fontId="9" fillId="0" borderId="23" xfId="0" applyNumberFormat="1" applyFont="1" applyBorder="1" applyAlignment="1">
      <alignment horizontal="center"/>
    </xf>
    <xf numFmtId="0" fontId="31" fillId="0" borderId="18" xfId="2" applyFont="1" applyFill="1" applyAlignment="1">
      <alignment horizontal="center" vertical="center" wrapText="1"/>
    </xf>
    <xf numFmtId="0" fontId="34" fillId="3" borderId="0" xfId="0" applyFont="1" applyFill="1" applyAlignment="1">
      <alignment horizontal="left" wrapText="1"/>
    </xf>
    <xf numFmtId="0" fontId="7" fillId="11" borderId="4" xfId="0" applyFont="1" applyFill="1" applyBorder="1" applyAlignment="1">
      <alignment horizontal="center" vertical="center" wrapText="1"/>
    </xf>
    <xf numFmtId="0" fontId="7" fillId="11" borderId="3" xfId="0" applyFont="1" applyFill="1" applyBorder="1" applyAlignment="1">
      <alignment horizontal="center" vertical="center" wrapText="1"/>
    </xf>
    <xf numFmtId="0" fontId="7" fillId="11" borderId="5" xfId="0" applyFont="1" applyFill="1" applyBorder="1" applyAlignment="1">
      <alignment horizontal="center" vertical="center" wrapText="1"/>
    </xf>
    <xf numFmtId="0" fontId="7" fillId="11" borderId="6" xfId="0" applyFont="1" applyFill="1" applyBorder="1" applyAlignment="1">
      <alignment horizontal="center" vertical="center" wrapText="1"/>
    </xf>
    <xf numFmtId="0" fontId="7" fillId="11" borderId="7" xfId="0" applyFont="1" applyFill="1" applyBorder="1" applyAlignment="1">
      <alignment horizontal="center" vertical="center" wrapText="1"/>
    </xf>
    <xf numFmtId="0" fontId="7" fillId="11" borderId="8" xfId="0" applyFont="1" applyFill="1" applyBorder="1" applyAlignment="1">
      <alignment horizontal="center" vertical="center" wrapText="1"/>
    </xf>
    <xf numFmtId="0" fontId="7" fillId="5" borderId="4" xfId="0" applyFont="1" applyFill="1" applyBorder="1" applyAlignment="1">
      <alignment horizontal="center" vertical="center" wrapText="1"/>
    </xf>
    <xf numFmtId="0" fontId="7" fillId="5" borderId="3" xfId="0" applyFont="1" applyFill="1" applyBorder="1" applyAlignment="1">
      <alignment horizontal="center" vertical="center" wrapText="1"/>
    </xf>
    <xf numFmtId="0" fontId="7" fillId="5" borderId="5" xfId="0" applyFont="1" applyFill="1" applyBorder="1" applyAlignment="1">
      <alignment horizontal="center" vertical="center" wrapText="1"/>
    </xf>
    <xf numFmtId="0" fontId="7" fillId="5" borderId="6" xfId="0" applyFont="1" applyFill="1" applyBorder="1" applyAlignment="1">
      <alignment horizontal="center" vertical="center" wrapText="1"/>
    </xf>
    <xf numFmtId="0" fontId="7" fillId="5" borderId="7" xfId="0" applyFont="1" applyFill="1" applyBorder="1" applyAlignment="1">
      <alignment horizontal="center" vertical="center" wrapText="1"/>
    </xf>
    <xf numFmtId="0" fontId="7" fillId="5" borderId="8" xfId="0" applyFont="1" applyFill="1" applyBorder="1" applyAlignment="1">
      <alignment horizontal="center" vertical="center" wrapText="1"/>
    </xf>
    <xf numFmtId="0" fontId="32" fillId="11" borderId="0" xfId="0" applyFont="1" applyFill="1" applyAlignment="1">
      <alignment horizontal="center"/>
    </xf>
    <xf numFmtId="0" fontId="33" fillId="10" borderId="0" xfId="0" applyFont="1" applyFill="1" applyAlignment="1">
      <alignment horizontal="center" vertical="center"/>
    </xf>
    <xf numFmtId="0" fontId="6" fillId="4" borderId="4" xfId="0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 wrapText="1"/>
    </xf>
    <xf numFmtId="0" fontId="6" fillId="4" borderId="6" xfId="0" applyFont="1" applyFill="1" applyBorder="1" applyAlignment="1">
      <alignment horizontal="center" vertical="center" wrapText="1"/>
    </xf>
    <xf numFmtId="0" fontId="6" fillId="4" borderId="7" xfId="0" applyFont="1" applyFill="1" applyBorder="1" applyAlignment="1">
      <alignment horizontal="center" vertical="center" wrapText="1"/>
    </xf>
    <xf numFmtId="0" fontId="6" fillId="4" borderId="8" xfId="0" applyFont="1" applyFill="1" applyBorder="1" applyAlignment="1">
      <alignment horizontal="center" vertical="center" wrapText="1"/>
    </xf>
  </cellXfs>
  <cellStyles count="3">
    <cellStyle name="Encabezado 1" xfId="2" builtinId="16"/>
    <cellStyle name="Millares 2" xfId="1" xr:uid="{00000000-0005-0000-0000-000001000000}"/>
    <cellStyle name="Normal" xfId="0" builtinId="0"/>
  </cellStyles>
  <dxfs count="17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general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Leelawadee"/>
        <scheme val="none"/>
      </font>
    </dxf>
    <dxf>
      <font>
        <name val="Leelawadee"/>
        <scheme val="none"/>
      </font>
    </dxf>
    <dxf>
      <font>
        <name val="Leelawadee"/>
        <scheme val="none"/>
      </font>
    </dxf>
    <dxf>
      <font>
        <name val="Leelawadee"/>
        <scheme val="none"/>
      </font>
    </dxf>
    <dxf>
      <font>
        <name val="Leelawadee"/>
        <scheme val="none"/>
      </font>
    </dxf>
    <dxf>
      <font>
        <name val="Leelawadee"/>
        <scheme val="none"/>
      </font>
    </dxf>
    <dxf>
      <font>
        <name val="Leelawadee"/>
        <scheme val="none"/>
      </font>
    </dxf>
    <dxf>
      <font>
        <name val="Leelawadee"/>
        <scheme val="none"/>
      </font>
    </dxf>
    <dxf>
      <border>
        <left style="dashed">
          <color theme="0"/>
        </left>
        <vertical style="dashed">
          <color theme="0"/>
        </vertical>
        <horizontal style="dashed">
          <color theme="0"/>
        </horizontal>
      </border>
    </dxf>
    <dxf>
      <border>
        <left style="dashed">
          <color theme="0"/>
        </left>
        <vertical style="dashed">
          <color theme="0"/>
        </vertical>
        <horizontal style="dashed">
          <color theme="0"/>
        </horizontal>
      </border>
    </dxf>
    <dxf>
      <border>
        <left style="dashed">
          <color theme="0"/>
        </left>
        <vertical style="dashed">
          <color theme="0"/>
        </vertical>
        <horizontal style="dashed">
          <color theme="0"/>
        </horizontal>
      </border>
    </dxf>
    <dxf>
      <border>
        <top style="dashed">
          <color theme="0"/>
        </top>
        <bottom style="dashed">
          <color theme="0"/>
        </bottom>
      </border>
    </dxf>
    <dxf>
      <border>
        <top style="dashed">
          <color theme="0"/>
        </top>
        <bottom style="dashed">
          <color theme="0"/>
        </bottom>
      </border>
    </dxf>
    <dxf>
      <border>
        <top style="dashed">
          <color theme="0"/>
        </top>
        <bottom style="dashed">
          <color theme="0"/>
        </bottom>
      </border>
    </dxf>
    <dxf>
      <border>
        <top style="dashed">
          <color theme="0"/>
        </top>
        <bottom style="dashed">
          <color theme="0"/>
        </bottom>
      </border>
    </dxf>
    <dxf>
      <border>
        <top style="dashed">
          <color theme="0"/>
        </top>
        <bottom style="dashed">
          <color theme="0"/>
        </bottom>
      </border>
    </dxf>
    <dxf>
      <border>
        <left style="dashed">
          <color theme="0"/>
        </left>
        <right style="dashed">
          <color theme="0"/>
        </right>
        <top style="dashed">
          <color theme="0"/>
        </top>
        <bottom style="dashed">
          <color theme="0"/>
        </bottom>
      </border>
    </dxf>
    <dxf>
      <border>
        <bottom style="dashed">
          <color theme="0"/>
        </bottom>
      </border>
    </dxf>
    <dxf>
      <border>
        <top style="medium">
          <color theme="0"/>
        </top>
      </border>
    </dxf>
    <dxf>
      <border>
        <top style="medium">
          <color theme="0"/>
        </top>
      </border>
    </dxf>
    <dxf>
      <border>
        <left/>
        <right/>
        <top/>
        <bottom/>
        <vertical/>
      </border>
    </dxf>
    <dxf>
      <border>
        <left/>
        <right/>
        <top/>
        <bottom/>
        <vertical/>
      </border>
    </dxf>
    <dxf>
      <border>
        <left style="medium">
          <color theme="0"/>
        </left>
        <right style="medium">
          <color theme="0"/>
        </right>
        <bottom style="medium">
          <color theme="0"/>
        </bottom>
        <vertical style="medium">
          <color theme="0"/>
        </vertical>
        <horizontal style="medium">
          <color theme="0"/>
        </horizontal>
      </border>
    </dxf>
    <dxf>
      <border>
        <left style="medium">
          <color theme="0"/>
        </left>
        <right style="medium">
          <color theme="0"/>
        </right>
        <bottom style="medium">
          <color theme="0"/>
        </bottom>
        <vertical style="medium">
          <color theme="0"/>
        </vertical>
        <horizontal style="medium">
          <color theme="0"/>
        </horizontal>
      </border>
    </dxf>
    <dxf>
      <border>
        <left style="medium">
          <color theme="0"/>
        </left>
        <right style="medium">
          <color theme="0"/>
        </right>
        <bottom style="medium">
          <color theme="0"/>
        </bottom>
        <vertical style="medium">
          <color theme="0"/>
        </vertical>
        <horizontal style="medium">
          <color theme="0"/>
        </horizontal>
      </border>
    </dxf>
    <dxf>
      <border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  <vertical style="medium">
          <color theme="0"/>
        </vertical>
        <horizontal style="medium">
          <color theme="0"/>
        </horizontal>
      </border>
    </dxf>
    <dxf>
      <border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  <vertical style="medium">
          <color theme="0"/>
        </vertical>
        <horizontal style="medium">
          <color theme="0"/>
        </horizontal>
      </border>
    </dxf>
    <dxf>
      <border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  <vertical style="medium">
          <color theme="0"/>
        </vertical>
        <horizontal style="medium">
          <color theme="0"/>
        </horizontal>
      </border>
    </dxf>
    <dxf>
      <border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  <vertical style="medium">
          <color theme="0"/>
        </vertical>
        <horizontal style="medium">
          <color theme="0"/>
        </horizontal>
      </border>
    </dxf>
    <dxf>
      <border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  <vertical style="medium">
          <color theme="0"/>
        </vertical>
        <horizontal style="medium">
          <color theme="0"/>
        </horizontal>
      </border>
    </dxf>
    <dxf>
      <border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  <vertical style="medium">
          <color theme="0"/>
        </vertical>
        <horizontal style="medium">
          <color theme="0"/>
        </horizontal>
      </border>
    </dxf>
    <dxf>
      <font>
        <b/>
      </font>
    </dxf>
    <dxf>
      <font>
        <b/>
      </font>
    </dxf>
    <dxf>
      <font>
        <color theme="0"/>
      </font>
    </dxf>
    <dxf>
      <font>
        <color theme="0"/>
      </font>
    </dxf>
    <dxf>
      <fill>
        <patternFill>
          <bgColor rgb="FF7947C9"/>
        </patternFill>
      </fill>
    </dxf>
    <dxf>
      <fill>
        <patternFill>
          <bgColor rgb="FF7947C9"/>
        </patternFill>
      </fill>
    </dxf>
    <dxf>
      <font>
        <color auto="1"/>
      </font>
    </dxf>
    <dxf>
      <font>
        <color auto="1"/>
      </font>
    </dxf>
    <dxf>
      <fill>
        <patternFill>
          <bgColor rgb="FFD9F476"/>
        </patternFill>
      </fill>
    </dxf>
    <dxf>
      <fill>
        <patternFill>
          <bgColor rgb="FFD9F476"/>
        </patternFill>
      </fill>
    </dxf>
    <dxf>
      <font>
        <color theme="0"/>
      </font>
    </dxf>
    <dxf>
      <font>
        <color theme="0"/>
      </font>
    </dxf>
    <dxf>
      <fill>
        <patternFill>
          <bgColor rgb="FF7947C9"/>
        </patternFill>
      </fill>
    </dxf>
    <dxf>
      <fill>
        <patternFill>
          <bgColor rgb="FF7947C9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rgb="FF7947C9"/>
        </patternFill>
      </fill>
    </dxf>
    <dxf>
      <fill>
        <patternFill>
          <bgColor rgb="FF7947C9"/>
        </patternFill>
      </fill>
    </dxf>
    <dxf>
      <fill>
        <patternFill>
          <bgColor rgb="FF7947C9"/>
        </patternFill>
      </fill>
    </dxf>
    <dxf>
      <fill>
        <patternFill>
          <bgColor rgb="FF7947C9"/>
        </patternFill>
      </fill>
    </dxf>
    <dxf>
      <fill>
        <patternFill>
          <bgColor rgb="FF7947C9"/>
        </patternFill>
      </fill>
    </dxf>
    <dxf>
      <fill>
        <patternFill>
          <bgColor rgb="FF7947C9"/>
        </patternFill>
      </fill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general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Leelawadee"/>
        <scheme val="none"/>
      </font>
    </dxf>
    <dxf>
      <font>
        <name val="Leelawadee"/>
        <scheme val="none"/>
      </font>
    </dxf>
    <dxf>
      <font>
        <name val="Leelawadee"/>
        <scheme val="none"/>
      </font>
    </dxf>
    <dxf>
      <font>
        <name val="Leelawadee"/>
        <scheme val="none"/>
      </font>
    </dxf>
    <dxf>
      <font>
        <name val="Leelawadee"/>
        <scheme val="none"/>
      </font>
    </dxf>
    <dxf>
      <font>
        <name val="Leelawadee"/>
        <scheme val="none"/>
      </font>
    </dxf>
    <dxf>
      <font>
        <name val="Leelawadee"/>
        <scheme val="none"/>
      </font>
    </dxf>
    <dxf>
      <font>
        <name val="Leelawadee"/>
        <scheme val="none"/>
      </font>
    </dxf>
    <dxf>
      <font>
        <name val="Leelawadee"/>
        <scheme val="none"/>
      </font>
    </dxf>
    <dxf>
      <font>
        <name val="Leelawadee"/>
        <scheme val="none"/>
      </font>
    </dxf>
    <dxf>
      <font>
        <color theme="1" tint="4.9989318521683403E-2"/>
      </font>
    </dxf>
    <dxf>
      <font>
        <color theme="1" tint="4.9989318521683403E-2"/>
      </font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</dxfs>
  <tableStyles count="0" defaultTableStyle="TableStyleMedium2" defaultPivotStyle="PivotStyleLight16"/>
  <colors>
    <mruColors>
      <color rgb="FF7947C9"/>
      <color rgb="FFE10098"/>
      <color rgb="FFD9F476"/>
      <color rgb="FFCC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colorful4">
  <dgm:title val=""/>
  <dgm:desc val=""/>
  <dgm:catLst>
    <dgm:cat type="colorful" pri="10400"/>
  </dgm:catLst>
  <dgm:styleLbl name="node0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node1">
    <dgm:fillClrLst>
      <a:schemeClr val="accent4"/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>
      <a:schemeClr val="accent4"/>
      <a:schemeClr val="accent5"/>
    </dgm:fillClrLst>
    <dgm:linClrLst>
      <a:schemeClr val="accent4"/>
      <a:schemeClr val="accent5"/>
    </dgm:linClrLst>
    <dgm:effectClrLst/>
    <dgm:txLinClrLst/>
    <dgm:txFillClrLst/>
    <dgm:txEffectClrLst/>
  </dgm:styleLbl>
  <dgm:styleLbl name="lnNode1">
    <dgm:fillClrLst>
      <a:schemeClr val="accent4"/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>
      <a:schemeClr val="accent4">
        <a:alpha val="50000"/>
      </a:schemeClr>
      <a:schemeClr val="accent5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>
      <a:schemeClr val="accent4">
        <a:tint val="50000"/>
      </a:schemeClr>
      <a:schemeClr val="accent5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4">
        <a:tint val="50000"/>
      </a:schemeClr>
      <a:schemeClr val="accent5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4">
        <a:tint val="50000"/>
      </a:schemeClr>
      <a:schemeClr val="accent5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>
      <a:schemeClr val="accent4"/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fgSibTrans2D1">
    <dgm:fillClrLst>
      <a:schemeClr val="accent4"/>
      <a:schemeClr val="accent5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SibTrans2D1">
    <dgm:fillClrLst>
      <a:schemeClr val="accent4"/>
      <a:schemeClr val="accent5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1D1">
    <dgm:fillClrLst/>
    <dgm:linClrLst>
      <a:schemeClr val="accent4"/>
      <a:schemeClr val="accent5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4"/>
    </dgm:fillClrLst>
    <dgm:linClrLst meth="repeat">
      <a:schemeClr val="accent4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4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1">
    <dgm:fillClrLst meth="repeat">
      <a:schemeClr val="accent5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2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4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parChTrans2D3">
    <dgm:fillClrLst meth="repeat"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parChTrans2D4">
    <dgm:fillClrLst meth="repeat">
      <a:schemeClr val="accent6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4"/>
    </dgm:fillClrLst>
    <dgm:linClrLst meth="repeat">
      <a:schemeClr val="accent4"/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4">
        <a:tint val="90000"/>
      </a:schemeClr>
    </dgm:fillClrLst>
    <dgm:linClrLst meth="repeat">
      <a:schemeClr val="accent5"/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4">
        <a:tint val="70000"/>
      </a:schemeClr>
    </dgm:fillClrLst>
    <dgm:linClrLst meth="repeat">
      <a:schemeClr val="accent6"/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4">
        <a:tint val="50000"/>
      </a:schemeClr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>
      <a:schemeClr val="accent4"/>
      <a:schemeClr val="accent5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>
      <a:schemeClr val="accent4"/>
      <a:schemeClr val="accent5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>
      <a:schemeClr val="accent4"/>
      <a:schemeClr val="accent5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4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>
      <a:schemeClr val="accent4"/>
      <a:schemeClr val="accent5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>
      <a:schemeClr val="accent4"/>
      <a:schemeClr val="accent5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>
      <a:schemeClr val="accent4"/>
      <a:schemeClr val="accent5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>
      <a:schemeClr val="accent4"/>
      <a:schemeClr val="accent5"/>
    </dgm:linClrLst>
    <dgm:effectClrLst/>
    <dgm:txLinClrLst/>
    <dgm:txFillClrLst meth="repeat">
      <a:schemeClr val="dk1"/>
    </dgm:txFillClrLst>
    <dgm:txEffectClrLst/>
  </dgm:styleLbl>
  <dgm:styleLbl name="fgAccFollowNode1">
    <dgm:fillClrLst>
      <a:schemeClr val="accent4">
        <a:tint val="40000"/>
        <a:alpha val="90000"/>
      </a:schemeClr>
      <a:schemeClr val="accent5">
        <a:tint val="40000"/>
        <a:alpha val="90000"/>
      </a:schemeClr>
    </dgm:fillClrLst>
    <dgm:linClrLst>
      <a:schemeClr val="accent4">
        <a:tint val="40000"/>
        <a:alpha val="90000"/>
      </a:schemeClr>
      <a:schemeClr val="accent5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>
      <a:schemeClr val="accent4">
        <a:tint val="40000"/>
        <a:alpha val="90000"/>
      </a:schemeClr>
      <a:schemeClr val="accent5">
        <a:tint val="40000"/>
        <a:alpha val="90000"/>
      </a:schemeClr>
    </dgm:fillClrLst>
    <dgm:linClrLst>
      <a:schemeClr val="accent4">
        <a:tint val="40000"/>
        <a:alpha val="90000"/>
      </a:schemeClr>
      <a:schemeClr val="accent5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>
      <a:schemeClr val="accent4">
        <a:tint val="40000"/>
        <a:alpha val="90000"/>
      </a:schemeClr>
      <a:schemeClr val="accent5">
        <a:tint val="40000"/>
        <a:alpha val="90000"/>
      </a:schemeClr>
    </dgm:fillClrLst>
    <dgm:linClrLst>
      <a:schemeClr val="accent4">
        <a:tint val="40000"/>
        <a:alpha val="90000"/>
      </a:schemeClr>
      <a:schemeClr val="accent5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>
      <a:schemeClr val="accent3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>
      <a:schemeClr val="accent5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>
      <a:schemeClr val="accent6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4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4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4">
        <a:tint val="50000"/>
        <a:alpha val="40000"/>
      </a:schemeClr>
    </dgm:fillClrLst>
    <dgm:linClrLst meth="repeat">
      <a:schemeClr val="accent4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4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E235EE65-7E84-4364-8D5D-1B83143947B4}" type="doc">
      <dgm:prSet loTypeId="urn:microsoft.com/office/officeart/2008/layout/AscendingPictureAccentProcess" loCatId="picture" qsTypeId="urn:microsoft.com/office/officeart/2005/8/quickstyle/simple1" qsCatId="simple" csTypeId="urn:microsoft.com/office/officeart/2005/8/colors/colorful4" csCatId="colorful" phldr="1"/>
      <dgm:spPr/>
      <dgm:t>
        <a:bodyPr/>
        <a:lstStyle/>
        <a:p>
          <a:endParaRPr lang="es-ES"/>
        </a:p>
      </dgm:t>
    </dgm:pt>
    <dgm:pt modelId="{9947C3D3-3115-469C-83B2-A9E233C7B2A3}">
      <dgm:prSet phldrT="[Texto]"/>
      <dgm:spPr>
        <a:solidFill>
          <a:srgbClr val="00B050"/>
        </a:solidFill>
      </dgm:spPr>
      <dgm:t>
        <a:bodyPr/>
        <a:lstStyle/>
        <a:p>
          <a:r>
            <a:rPr lang="es-ES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Paro Técnico</a:t>
          </a:r>
        </a:p>
      </dgm:t>
    </dgm:pt>
    <dgm:pt modelId="{F991E859-E2A7-4973-83EB-4690BAE048B5}" type="parTrans" cxnId="{FC01FEA3-B7E1-490B-925F-B90C675E0732}">
      <dgm:prSet/>
      <dgm:spPr/>
      <dgm:t>
        <a:bodyPr/>
        <a:lstStyle/>
        <a:p>
          <a:endParaRPr lang="es-ES"/>
        </a:p>
      </dgm:t>
    </dgm:pt>
    <dgm:pt modelId="{77FC55BD-AFBE-4D4F-B2B7-44ED2EC82753}" type="sibTrans" cxnId="{FC01FEA3-B7E1-490B-925F-B90C675E0732}">
      <dgm:prSet/>
      <dgm:spPr>
        <a:solidFill>
          <a:schemeClr val="accent3">
            <a:lumMod val="20000"/>
            <a:lumOff val="80000"/>
          </a:schemeClr>
        </a:solidFill>
      </dgm:spPr>
      <dgm:t>
        <a:bodyPr/>
        <a:lstStyle/>
        <a:p>
          <a:endParaRPr lang="es-ES"/>
        </a:p>
      </dgm:t>
    </dgm:pt>
    <dgm:pt modelId="{F7E02A1F-6396-46F2-8A06-01DB98D23D68}">
      <dgm:prSet phldrT="[Texto]"/>
      <dgm:spPr>
        <a:solidFill>
          <a:srgbClr val="D9F476"/>
        </a:solidFill>
      </dgm:spPr>
      <dgm:t>
        <a:bodyPr/>
        <a:lstStyle/>
        <a:p>
          <a:r>
            <a:rPr lang="es-ES" b="0">
              <a:solidFill>
                <a:schemeClr val="bg2">
                  <a:lumMod val="2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HUB</a:t>
          </a:r>
        </a:p>
      </dgm:t>
    </dgm:pt>
    <dgm:pt modelId="{DF858838-81E2-409E-A4FD-5C2C1AD360BB}" type="parTrans" cxnId="{8DF5D015-602F-4321-B699-1E3AD9A98745}">
      <dgm:prSet/>
      <dgm:spPr/>
      <dgm:t>
        <a:bodyPr/>
        <a:lstStyle/>
        <a:p>
          <a:endParaRPr lang="es-ES"/>
        </a:p>
      </dgm:t>
    </dgm:pt>
    <dgm:pt modelId="{69031F27-52C8-40C7-8D07-F34A10304FA5}" type="sibTrans" cxnId="{8DF5D015-602F-4321-B699-1E3AD9A98745}">
      <dgm:prSet/>
      <dgm:spPr>
        <a:solidFill>
          <a:schemeClr val="accent3">
            <a:lumMod val="20000"/>
            <a:lumOff val="80000"/>
          </a:schemeClr>
        </a:solidFill>
      </dgm:spPr>
      <dgm:t>
        <a:bodyPr/>
        <a:lstStyle/>
        <a:p>
          <a:endParaRPr lang="es-ES"/>
        </a:p>
      </dgm:t>
    </dgm:pt>
    <dgm:pt modelId="{7FAC1C22-340B-4334-8797-C8F072FBFF25}">
      <dgm:prSet phldrT="[Texto]"/>
      <dgm:spPr>
        <a:solidFill>
          <a:srgbClr val="7947C9"/>
        </a:solidFill>
      </dgm:spPr>
      <dgm:t>
        <a:bodyPr/>
        <a:lstStyle/>
        <a:p>
          <a:r>
            <a:rPr lang="es-ES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e-commerce</a:t>
          </a:r>
        </a:p>
      </dgm:t>
    </dgm:pt>
    <dgm:pt modelId="{F8077369-1CA6-445A-9B51-C4F89E01CA2E}" type="parTrans" cxnId="{BF4B4586-9DB1-4F29-AE63-1BE73C7D3AE5}">
      <dgm:prSet/>
      <dgm:spPr/>
      <dgm:t>
        <a:bodyPr/>
        <a:lstStyle/>
        <a:p>
          <a:endParaRPr lang="es-ES"/>
        </a:p>
      </dgm:t>
    </dgm:pt>
    <dgm:pt modelId="{4C26E7BE-DD33-4323-856A-C23A5F0EDD9D}" type="sibTrans" cxnId="{BF4B4586-9DB1-4F29-AE63-1BE73C7D3AE5}">
      <dgm:prSet/>
      <dgm:spPr>
        <a:solidFill>
          <a:schemeClr val="bg2"/>
        </a:solidFill>
      </dgm:spPr>
      <dgm:t>
        <a:bodyPr/>
        <a:lstStyle/>
        <a:p>
          <a:endParaRPr lang="es-ES"/>
        </a:p>
      </dgm:t>
    </dgm:pt>
    <dgm:pt modelId="{E19C9B58-1630-4857-847B-4282A50DA570}">
      <dgm:prSet phldrT="[Texto]"/>
      <dgm:spPr>
        <a:solidFill>
          <a:srgbClr val="CC0099"/>
        </a:solidFill>
      </dgm:spPr>
      <dgm:t>
        <a:bodyPr/>
        <a:lstStyle/>
        <a:p>
          <a:r>
            <a:rPr lang="es-ES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Retail</a:t>
          </a:r>
        </a:p>
      </dgm:t>
    </dgm:pt>
    <dgm:pt modelId="{7FD4C7E9-DBAB-420F-9F19-24BED204C4BD}" type="parTrans" cxnId="{C58A4040-0E37-44F8-8FC2-CEB5431C34ED}">
      <dgm:prSet/>
      <dgm:spPr/>
      <dgm:t>
        <a:bodyPr/>
        <a:lstStyle/>
        <a:p>
          <a:endParaRPr lang="es-ES"/>
        </a:p>
      </dgm:t>
    </dgm:pt>
    <dgm:pt modelId="{F4120294-F5CE-4F2B-9772-307A85DBA576}" type="sibTrans" cxnId="{C58A4040-0E37-44F8-8FC2-CEB5431C34ED}">
      <dgm:prSet/>
      <dgm:spPr>
        <a:solidFill>
          <a:schemeClr val="accent3">
            <a:lumMod val="20000"/>
            <a:lumOff val="80000"/>
          </a:schemeClr>
        </a:solidFill>
      </dgm:spPr>
      <dgm:t>
        <a:bodyPr/>
        <a:lstStyle/>
        <a:p>
          <a:endParaRPr lang="es-ES"/>
        </a:p>
      </dgm:t>
    </dgm:pt>
    <dgm:pt modelId="{31E09C8D-D34E-4124-BCDD-64F5C3E5966E}" type="pres">
      <dgm:prSet presAssocID="{E235EE65-7E84-4364-8D5D-1B83143947B4}" presName="Name0" presStyleCnt="0">
        <dgm:presLayoutVars>
          <dgm:chMax val="7"/>
          <dgm:chPref val="7"/>
          <dgm:dir/>
        </dgm:presLayoutVars>
      </dgm:prSet>
      <dgm:spPr/>
    </dgm:pt>
    <dgm:pt modelId="{0C214637-350C-43CE-AE0D-215F23D23096}" type="pres">
      <dgm:prSet presAssocID="{E235EE65-7E84-4364-8D5D-1B83143947B4}" presName="dot1" presStyleLbl="alignNode1" presStyleIdx="0" presStyleCnt="13"/>
      <dgm:spPr/>
    </dgm:pt>
    <dgm:pt modelId="{7ACCDFD4-BF72-4421-BAC5-FFEAD59980A0}" type="pres">
      <dgm:prSet presAssocID="{E235EE65-7E84-4364-8D5D-1B83143947B4}" presName="dot2" presStyleLbl="alignNode1" presStyleIdx="1" presStyleCnt="13"/>
      <dgm:spPr/>
    </dgm:pt>
    <dgm:pt modelId="{D1C4C1D1-5F14-4BAE-B9B9-F4470F033DBF}" type="pres">
      <dgm:prSet presAssocID="{E235EE65-7E84-4364-8D5D-1B83143947B4}" presName="dot3" presStyleLbl="alignNode1" presStyleIdx="2" presStyleCnt="13"/>
      <dgm:spPr/>
    </dgm:pt>
    <dgm:pt modelId="{E3A31587-8C44-4BEC-99B1-EA999AC930FB}" type="pres">
      <dgm:prSet presAssocID="{E235EE65-7E84-4364-8D5D-1B83143947B4}" presName="dot4" presStyleLbl="alignNode1" presStyleIdx="3" presStyleCnt="13"/>
      <dgm:spPr/>
    </dgm:pt>
    <dgm:pt modelId="{F3FF67D8-AF66-4F08-B6BC-B5CB2C5A2F5A}" type="pres">
      <dgm:prSet presAssocID="{E235EE65-7E84-4364-8D5D-1B83143947B4}" presName="dot5" presStyleLbl="alignNode1" presStyleIdx="4" presStyleCnt="13"/>
      <dgm:spPr/>
    </dgm:pt>
    <dgm:pt modelId="{AC962972-2E4E-4970-B8F0-75AF41324AC5}" type="pres">
      <dgm:prSet presAssocID="{E235EE65-7E84-4364-8D5D-1B83143947B4}" presName="dot6" presStyleLbl="alignNode1" presStyleIdx="5" presStyleCnt="13"/>
      <dgm:spPr/>
    </dgm:pt>
    <dgm:pt modelId="{CD94C96E-BEEF-45B6-AF08-0241926FA6F3}" type="pres">
      <dgm:prSet presAssocID="{E235EE65-7E84-4364-8D5D-1B83143947B4}" presName="dotArrow1" presStyleLbl="alignNode1" presStyleIdx="6" presStyleCnt="13"/>
      <dgm:spPr/>
    </dgm:pt>
    <dgm:pt modelId="{2CE2D131-D109-4C9F-AD38-FC81C13A87D2}" type="pres">
      <dgm:prSet presAssocID="{E235EE65-7E84-4364-8D5D-1B83143947B4}" presName="dotArrow2" presStyleLbl="alignNode1" presStyleIdx="7" presStyleCnt="13"/>
      <dgm:spPr/>
    </dgm:pt>
    <dgm:pt modelId="{2BB04D36-B7B7-4351-A317-4AF7BF6418B9}" type="pres">
      <dgm:prSet presAssocID="{E235EE65-7E84-4364-8D5D-1B83143947B4}" presName="dotArrow3" presStyleLbl="alignNode1" presStyleIdx="8" presStyleCnt="13"/>
      <dgm:spPr/>
    </dgm:pt>
    <dgm:pt modelId="{8980EE0E-97AB-4D54-AE0E-494BFA88374F}" type="pres">
      <dgm:prSet presAssocID="{E235EE65-7E84-4364-8D5D-1B83143947B4}" presName="dotArrow4" presStyleLbl="alignNode1" presStyleIdx="9" presStyleCnt="13"/>
      <dgm:spPr/>
    </dgm:pt>
    <dgm:pt modelId="{D75FBEB0-7FE1-4653-AB97-1FC2A5EA6123}" type="pres">
      <dgm:prSet presAssocID="{E235EE65-7E84-4364-8D5D-1B83143947B4}" presName="dotArrow5" presStyleLbl="alignNode1" presStyleIdx="10" presStyleCnt="13"/>
      <dgm:spPr/>
    </dgm:pt>
    <dgm:pt modelId="{1AF034D5-6A46-40E7-A02B-DA9A95574020}" type="pres">
      <dgm:prSet presAssocID="{E235EE65-7E84-4364-8D5D-1B83143947B4}" presName="dotArrow6" presStyleLbl="alignNode1" presStyleIdx="11" presStyleCnt="13"/>
      <dgm:spPr/>
    </dgm:pt>
    <dgm:pt modelId="{D74FA3A7-8656-4D4B-B220-8B868C503261}" type="pres">
      <dgm:prSet presAssocID="{E235EE65-7E84-4364-8D5D-1B83143947B4}" presName="dotArrow7" presStyleLbl="alignNode1" presStyleIdx="12" presStyleCnt="13"/>
      <dgm:spPr/>
    </dgm:pt>
    <dgm:pt modelId="{07E06E02-D66A-4F13-8FB1-DD0B2F50220D}" type="pres">
      <dgm:prSet presAssocID="{9947C3D3-3115-469C-83B2-A9E233C7B2A3}" presName="parTx1" presStyleLbl="node1" presStyleIdx="0" presStyleCnt="4" custLinFactNeighborY="36321"/>
      <dgm:spPr/>
    </dgm:pt>
    <dgm:pt modelId="{9131C4AF-AACB-44AE-9DDB-E0175B7CF390}" type="pres">
      <dgm:prSet presAssocID="{77FC55BD-AFBE-4D4F-B2B7-44ED2EC82753}" presName="picture1" presStyleCnt="0"/>
      <dgm:spPr/>
    </dgm:pt>
    <dgm:pt modelId="{3DC16AE6-EE2C-4457-9227-C037D7DE513B}" type="pres">
      <dgm:prSet presAssocID="{77FC55BD-AFBE-4D4F-B2B7-44ED2EC82753}" presName="imageRepeatNode" presStyleLbl="fgImgPlace1" presStyleIdx="0" presStyleCnt="4"/>
      <dgm:spPr/>
    </dgm:pt>
    <dgm:pt modelId="{E216A57C-4E66-40C8-99C8-2555371EF41E}" type="pres">
      <dgm:prSet presAssocID="{F7E02A1F-6396-46F2-8A06-01DB98D23D68}" presName="parTx2" presStyleLbl="node1" presStyleIdx="1" presStyleCnt="4"/>
      <dgm:spPr/>
    </dgm:pt>
    <dgm:pt modelId="{F0EF9134-EDD6-458F-9638-FA122E4E9AA0}" type="pres">
      <dgm:prSet presAssocID="{69031F27-52C8-40C7-8D07-F34A10304FA5}" presName="picture2" presStyleCnt="0"/>
      <dgm:spPr/>
    </dgm:pt>
    <dgm:pt modelId="{CCC9F0A9-6233-4E23-A37D-9227B2467C5C}" type="pres">
      <dgm:prSet presAssocID="{69031F27-52C8-40C7-8D07-F34A10304FA5}" presName="imageRepeatNode" presStyleLbl="fgImgPlace1" presStyleIdx="1" presStyleCnt="4"/>
      <dgm:spPr/>
    </dgm:pt>
    <dgm:pt modelId="{53A4931D-5DAA-4078-AF34-CD020133B8E5}" type="pres">
      <dgm:prSet presAssocID="{7FAC1C22-340B-4334-8797-C8F072FBFF25}" presName="parTx3" presStyleLbl="node1" presStyleIdx="2" presStyleCnt="4"/>
      <dgm:spPr/>
    </dgm:pt>
    <dgm:pt modelId="{DF28D708-329B-4AA4-BC7E-0A452622749E}" type="pres">
      <dgm:prSet presAssocID="{4C26E7BE-DD33-4323-856A-C23A5F0EDD9D}" presName="picture3" presStyleCnt="0"/>
      <dgm:spPr/>
    </dgm:pt>
    <dgm:pt modelId="{E7818271-4BE3-437B-94BC-4E6F3D5C8927}" type="pres">
      <dgm:prSet presAssocID="{4C26E7BE-DD33-4323-856A-C23A5F0EDD9D}" presName="imageRepeatNode" presStyleLbl="fgImgPlace1" presStyleIdx="2" presStyleCnt="4"/>
      <dgm:spPr/>
    </dgm:pt>
    <dgm:pt modelId="{697DEA24-7096-48A3-AA23-85FCE6E1B517}" type="pres">
      <dgm:prSet presAssocID="{E19C9B58-1630-4857-847B-4282A50DA570}" presName="parTx4" presStyleLbl="node1" presStyleIdx="3" presStyleCnt="4"/>
      <dgm:spPr/>
    </dgm:pt>
    <dgm:pt modelId="{606B7C95-DB63-457E-9CD0-AE1066476DB3}" type="pres">
      <dgm:prSet presAssocID="{F4120294-F5CE-4F2B-9772-307A85DBA576}" presName="picture4" presStyleCnt="0"/>
      <dgm:spPr/>
    </dgm:pt>
    <dgm:pt modelId="{ED9EE26A-A467-4991-9EF4-83F45EDCF005}" type="pres">
      <dgm:prSet presAssocID="{F4120294-F5CE-4F2B-9772-307A85DBA576}" presName="imageRepeatNode" presStyleLbl="fgImgPlace1" presStyleIdx="3" presStyleCnt="4"/>
      <dgm:spPr/>
    </dgm:pt>
  </dgm:ptLst>
  <dgm:cxnLst>
    <dgm:cxn modelId="{8DF5D015-602F-4321-B699-1E3AD9A98745}" srcId="{E235EE65-7E84-4364-8D5D-1B83143947B4}" destId="{F7E02A1F-6396-46F2-8A06-01DB98D23D68}" srcOrd="1" destOrd="0" parTransId="{DF858838-81E2-409E-A4FD-5C2C1AD360BB}" sibTransId="{69031F27-52C8-40C7-8D07-F34A10304FA5}"/>
    <dgm:cxn modelId="{C58A4040-0E37-44F8-8FC2-CEB5431C34ED}" srcId="{E235EE65-7E84-4364-8D5D-1B83143947B4}" destId="{E19C9B58-1630-4857-847B-4282A50DA570}" srcOrd="3" destOrd="0" parTransId="{7FD4C7E9-DBAB-420F-9F19-24BED204C4BD}" sibTransId="{F4120294-F5CE-4F2B-9772-307A85DBA576}"/>
    <dgm:cxn modelId="{EE324F7C-9ECE-4C03-BB2A-00AF6C3E179E}" type="presOf" srcId="{E235EE65-7E84-4364-8D5D-1B83143947B4}" destId="{31E09C8D-D34E-4124-BCDD-64F5C3E5966E}" srcOrd="0" destOrd="0" presId="urn:microsoft.com/office/officeart/2008/layout/AscendingPictureAccentProcess"/>
    <dgm:cxn modelId="{2943E180-6DBE-40DD-9427-B09D5F90C258}" type="presOf" srcId="{69031F27-52C8-40C7-8D07-F34A10304FA5}" destId="{CCC9F0A9-6233-4E23-A37D-9227B2467C5C}" srcOrd="0" destOrd="0" presId="urn:microsoft.com/office/officeart/2008/layout/AscendingPictureAccentProcess"/>
    <dgm:cxn modelId="{BF4B4586-9DB1-4F29-AE63-1BE73C7D3AE5}" srcId="{E235EE65-7E84-4364-8D5D-1B83143947B4}" destId="{7FAC1C22-340B-4334-8797-C8F072FBFF25}" srcOrd="2" destOrd="0" parTransId="{F8077369-1CA6-445A-9B51-C4F89E01CA2E}" sibTransId="{4C26E7BE-DD33-4323-856A-C23A5F0EDD9D}"/>
    <dgm:cxn modelId="{2D282792-CB6C-4B61-B6DB-D8C852C39BC3}" type="presOf" srcId="{4C26E7BE-DD33-4323-856A-C23A5F0EDD9D}" destId="{E7818271-4BE3-437B-94BC-4E6F3D5C8927}" srcOrd="0" destOrd="0" presId="urn:microsoft.com/office/officeart/2008/layout/AscendingPictureAccentProcess"/>
    <dgm:cxn modelId="{5BF9109E-9761-43C2-81C3-BC2EDA8D4235}" type="presOf" srcId="{E19C9B58-1630-4857-847B-4282A50DA570}" destId="{697DEA24-7096-48A3-AA23-85FCE6E1B517}" srcOrd="0" destOrd="0" presId="urn:microsoft.com/office/officeart/2008/layout/AscendingPictureAccentProcess"/>
    <dgm:cxn modelId="{FC01FEA3-B7E1-490B-925F-B90C675E0732}" srcId="{E235EE65-7E84-4364-8D5D-1B83143947B4}" destId="{9947C3D3-3115-469C-83B2-A9E233C7B2A3}" srcOrd="0" destOrd="0" parTransId="{F991E859-E2A7-4973-83EB-4690BAE048B5}" sibTransId="{77FC55BD-AFBE-4D4F-B2B7-44ED2EC82753}"/>
    <dgm:cxn modelId="{ACA112CB-AA2D-47CF-8D6F-0B05B866FDC6}" type="presOf" srcId="{F4120294-F5CE-4F2B-9772-307A85DBA576}" destId="{ED9EE26A-A467-4991-9EF4-83F45EDCF005}" srcOrd="0" destOrd="0" presId="urn:microsoft.com/office/officeart/2008/layout/AscendingPictureAccentProcess"/>
    <dgm:cxn modelId="{4D125CE1-990A-44A5-A4E1-4FBA3FF9529B}" type="presOf" srcId="{F7E02A1F-6396-46F2-8A06-01DB98D23D68}" destId="{E216A57C-4E66-40C8-99C8-2555371EF41E}" srcOrd="0" destOrd="0" presId="urn:microsoft.com/office/officeart/2008/layout/AscendingPictureAccentProcess"/>
    <dgm:cxn modelId="{B686C1E8-51D4-428F-A88D-0BFF2EBF4030}" type="presOf" srcId="{9947C3D3-3115-469C-83B2-A9E233C7B2A3}" destId="{07E06E02-D66A-4F13-8FB1-DD0B2F50220D}" srcOrd="0" destOrd="0" presId="urn:microsoft.com/office/officeart/2008/layout/AscendingPictureAccentProcess"/>
    <dgm:cxn modelId="{75EEC8F0-32AC-4111-87A1-A5FAB12632DF}" type="presOf" srcId="{77FC55BD-AFBE-4D4F-B2B7-44ED2EC82753}" destId="{3DC16AE6-EE2C-4457-9227-C037D7DE513B}" srcOrd="0" destOrd="0" presId="urn:microsoft.com/office/officeart/2008/layout/AscendingPictureAccentProcess"/>
    <dgm:cxn modelId="{40E1FDF0-C2D1-413B-9D57-A62F6C3E1299}" type="presOf" srcId="{7FAC1C22-340B-4334-8797-C8F072FBFF25}" destId="{53A4931D-5DAA-4078-AF34-CD020133B8E5}" srcOrd="0" destOrd="0" presId="urn:microsoft.com/office/officeart/2008/layout/AscendingPictureAccentProcess"/>
    <dgm:cxn modelId="{041AD312-B35A-476D-80D3-D0E4F8EB98E7}" type="presParOf" srcId="{31E09C8D-D34E-4124-BCDD-64F5C3E5966E}" destId="{0C214637-350C-43CE-AE0D-215F23D23096}" srcOrd="0" destOrd="0" presId="urn:microsoft.com/office/officeart/2008/layout/AscendingPictureAccentProcess"/>
    <dgm:cxn modelId="{C726A727-6675-42DB-BC0A-F0DA0D05CEA1}" type="presParOf" srcId="{31E09C8D-D34E-4124-BCDD-64F5C3E5966E}" destId="{7ACCDFD4-BF72-4421-BAC5-FFEAD59980A0}" srcOrd="1" destOrd="0" presId="urn:microsoft.com/office/officeart/2008/layout/AscendingPictureAccentProcess"/>
    <dgm:cxn modelId="{2BBB8FF9-1B1A-4A8A-9E1C-30CEE2F1875D}" type="presParOf" srcId="{31E09C8D-D34E-4124-BCDD-64F5C3E5966E}" destId="{D1C4C1D1-5F14-4BAE-B9B9-F4470F033DBF}" srcOrd="2" destOrd="0" presId="urn:microsoft.com/office/officeart/2008/layout/AscendingPictureAccentProcess"/>
    <dgm:cxn modelId="{3B4D1515-222B-44CD-B938-E5C1936F7E56}" type="presParOf" srcId="{31E09C8D-D34E-4124-BCDD-64F5C3E5966E}" destId="{E3A31587-8C44-4BEC-99B1-EA999AC930FB}" srcOrd="3" destOrd="0" presId="urn:microsoft.com/office/officeart/2008/layout/AscendingPictureAccentProcess"/>
    <dgm:cxn modelId="{577E6FAF-3F26-4E1F-8A72-C38E988581D2}" type="presParOf" srcId="{31E09C8D-D34E-4124-BCDD-64F5C3E5966E}" destId="{F3FF67D8-AF66-4F08-B6BC-B5CB2C5A2F5A}" srcOrd="4" destOrd="0" presId="urn:microsoft.com/office/officeart/2008/layout/AscendingPictureAccentProcess"/>
    <dgm:cxn modelId="{B814CE2E-E9F4-413B-952E-CA7515F7DA00}" type="presParOf" srcId="{31E09C8D-D34E-4124-BCDD-64F5C3E5966E}" destId="{AC962972-2E4E-4970-B8F0-75AF41324AC5}" srcOrd="5" destOrd="0" presId="urn:microsoft.com/office/officeart/2008/layout/AscendingPictureAccentProcess"/>
    <dgm:cxn modelId="{E18EA580-78E4-4C9F-95E2-3083F3F94AD5}" type="presParOf" srcId="{31E09C8D-D34E-4124-BCDD-64F5C3E5966E}" destId="{CD94C96E-BEEF-45B6-AF08-0241926FA6F3}" srcOrd="6" destOrd="0" presId="urn:microsoft.com/office/officeart/2008/layout/AscendingPictureAccentProcess"/>
    <dgm:cxn modelId="{62D38D5A-A6F6-43CD-BF0B-D62685DD5B33}" type="presParOf" srcId="{31E09C8D-D34E-4124-BCDD-64F5C3E5966E}" destId="{2CE2D131-D109-4C9F-AD38-FC81C13A87D2}" srcOrd="7" destOrd="0" presId="urn:microsoft.com/office/officeart/2008/layout/AscendingPictureAccentProcess"/>
    <dgm:cxn modelId="{F1EFFF9F-2D12-48AB-B20F-B37A29177753}" type="presParOf" srcId="{31E09C8D-D34E-4124-BCDD-64F5C3E5966E}" destId="{2BB04D36-B7B7-4351-A317-4AF7BF6418B9}" srcOrd="8" destOrd="0" presId="urn:microsoft.com/office/officeart/2008/layout/AscendingPictureAccentProcess"/>
    <dgm:cxn modelId="{B30B77FA-A572-4954-AEF3-E53784A65F27}" type="presParOf" srcId="{31E09C8D-D34E-4124-BCDD-64F5C3E5966E}" destId="{8980EE0E-97AB-4D54-AE0E-494BFA88374F}" srcOrd="9" destOrd="0" presId="urn:microsoft.com/office/officeart/2008/layout/AscendingPictureAccentProcess"/>
    <dgm:cxn modelId="{9F3F3773-AA39-40AB-8B92-13B2617D0595}" type="presParOf" srcId="{31E09C8D-D34E-4124-BCDD-64F5C3E5966E}" destId="{D75FBEB0-7FE1-4653-AB97-1FC2A5EA6123}" srcOrd="10" destOrd="0" presId="urn:microsoft.com/office/officeart/2008/layout/AscendingPictureAccentProcess"/>
    <dgm:cxn modelId="{1A8D3DE2-0296-4962-98A6-1E292EA5EF8E}" type="presParOf" srcId="{31E09C8D-D34E-4124-BCDD-64F5C3E5966E}" destId="{1AF034D5-6A46-40E7-A02B-DA9A95574020}" srcOrd="11" destOrd="0" presId="urn:microsoft.com/office/officeart/2008/layout/AscendingPictureAccentProcess"/>
    <dgm:cxn modelId="{F9578B8B-8C36-4B2A-BB3D-ABE15328EBBB}" type="presParOf" srcId="{31E09C8D-D34E-4124-BCDD-64F5C3E5966E}" destId="{D74FA3A7-8656-4D4B-B220-8B868C503261}" srcOrd="12" destOrd="0" presId="urn:microsoft.com/office/officeart/2008/layout/AscendingPictureAccentProcess"/>
    <dgm:cxn modelId="{D7A91A1A-26C2-498C-8B27-3B2909F862DF}" type="presParOf" srcId="{31E09C8D-D34E-4124-BCDD-64F5C3E5966E}" destId="{07E06E02-D66A-4F13-8FB1-DD0B2F50220D}" srcOrd="13" destOrd="0" presId="urn:microsoft.com/office/officeart/2008/layout/AscendingPictureAccentProcess"/>
    <dgm:cxn modelId="{D2A55F1D-603D-4341-8C95-0D5ED37743F5}" type="presParOf" srcId="{31E09C8D-D34E-4124-BCDD-64F5C3E5966E}" destId="{9131C4AF-AACB-44AE-9DDB-E0175B7CF390}" srcOrd="14" destOrd="0" presId="urn:microsoft.com/office/officeart/2008/layout/AscendingPictureAccentProcess"/>
    <dgm:cxn modelId="{79776895-8F88-4F1B-BE4B-0F7C96F0F6EA}" type="presParOf" srcId="{9131C4AF-AACB-44AE-9DDB-E0175B7CF390}" destId="{3DC16AE6-EE2C-4457-9227-C037D7DE513B}" srcOrd="0" destOrd="0" presId="urn:microsoft.com/office/officeart/2008/layout/AscendingPictureAccentProcess"/>
    <dgm:cxn modelId="{036D860C-4E96-438F-B3B6-6C91077AB558}" type="presParOf" srcId="{31E09C8D-D34E-4124-BCDD-64F5C3E5966E}" destId="{E216A57C-4E66-40C8-99C8-2555371EF41E}" srcOrd="15" destOrd="0" presId="urn:microsoft.com/office/officeart/2008/layout/AscendingPictureAccentProcess"/>
    <dgm:cxn modelId="{87C6F8BB-A37E-4D41-9A5E-13D462BD5CF5}" type="presParOf" srcId="{31E09C8D-D34E-4124-BCDD-64F5C3E5966E}" destId="{F0EF9134-EDD6-458F-9638-FA122E4E9AA0}" srcOrd="16" destOrd="0" presId="urn:microsoft.com/office/officeart/2008/layout/AscendingPictureAccentProcess"/>
    <dgm:cxn modelId="{51BCD590-F7A7-44F3-ACFD-2A623CF323D1}" type="presParOf" srcId="{F0EF9134-EDD6-458F-9638-FA122E4E9AA0}" destId="{CCC9F0A9-6233-4E23-A37D-9227B2467C5C}" srcOrd="0" destOrd="0" presId="urn:microsoft.com/office/officeart/2008/layout/AscendingPictureAccentProcess"/>
    <dgm:cxn modelId="{673B5FDC-BD5A-4068-98D2-433BC09427D9}" type="presParOf" srcId="{31E09C8D-D34E-4124-BCDD-64F5C3E5966E}" destId="{53A4931D-5DAA-4078-AF34-CD020133B8E5}" srcOrd="17" destOrd="0" presId="urn:microsoft.com/office/officeart/2008/layout/AscendingPictureAccentProcess"/>
    <dgm:cxn modelId="{CE304007-FD89-44E9-A23B-287B51488620}" type="presParOf" srcId="{31E09C8D-D34E-4124-BCDD-64F5C3E5966E}" destId="{DF28D708-329B-4AA4-BC7E-0A452622749E}" srcOrd="18" destOrd="0" presId="urn:microsoft.com/office/officeart/2008/layout/AscendingPictureAccentProcess"/>
    <dgm:cxn modelId="{C426B03A-E0DE-4C56-9408-DB4287AA1FE2}" type="presParOf" srcId="{DF28D708-329B-4AA4-BC7E-0A452622749E}" destId="{E7818271-4BE3-437B-94BC-4E6F3D5C8927}" srcOrd="0" destOrd="0" presId="urn:microsoft.com/office/officeart/2008/layout/AscendingPictureAccentProcess"/>
    <dgm:cxn modelId="{C0616720-49C4-4F6E-9312-712F52301693}" type="presParOf" srcId="{31E09C8D-D34E-4124-BCDD-64F5C3E5966E}" destId="{697DEA24-7096-48A3-AA23-85FCE6E1B517}" srcOrd="19" destOrd="0" presId="urn:microsoft.com/office/officeart/2008/layout/AscendingPictureAccentProcess"/>
    <dgm:cxn modelId="{C595B87A-A6D1-49E8-A089-150841ABCBD6}" type="presParOf" srcId="{31E09C8D-D34E-4124-BCDD-64F5C3E5966E}" destId="{606B7C95-DB63-457E-9CD0-AE1066476DB3}" srcOrd="20" destOrd="0" presId="urn:microsoft.com/office/officeart/2008/layout/AscendingPictureAccentProcess"/>
    <dgm:cxn modelId="{1EE5288E-FE5A-4FD0-A6BD-C8B4EFCC28C2}" type="presParOf" srcId="{606B7C95-DB63-457E-9CD0-AE1066476DB3}" destId="{ED9EE26A-A467-4991-9EF4-83F45EDCF005}" srcOrd="0" destOrd="0" presId="urn:microsoft.com/office/officeart/2008/layout/AscendingPictureAccentProcess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0C214637-350C-43CE-AE0D-215F23D23096}">
      <dsp:nvSpPr>
        <dsp:cNvPr id="0" name=""/>
        <dsp:cNvSpPr/>
      </dsp:nvSpPr>
      <dsp:spPr>
        <a:xfrm>
          <a:off x="1823818" y="2810152"/>
          <a:ext cx="69047" cy="69047"/>
        </a:xfrm>
        <a:prstGeom prst="ellipse">
          <a:avLst/>
        </a:prstGeom>
        <a:solidFill>
          <a:schemeClr val="accent4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4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7ACCDFD4-BF72-4421-BAC5-FFEAD59980A0}">
      <dsp:nvSpPr>
        <dsp:cNvPr id="0" name=""/>
        <dsp:cNvSpPr/>
      </dsp:nvSpPr>
      <dsp:spPr>
        <a:xfrm>
          <a:off x="1670012" y="2880285"/>
          <a:ext cx="69047" cy="69047"/>
        </a:xfrm>
        <a:prstGeom prst="ellipse">
          <a:avLst/>
        </a:prstGeom>
        <a:solidFill>
          <a:schemeClr val="accent4">
            <a:hueOff val="866308"/>
            <a:satOff val="-3997"/>
            <a:lumOff val="147"/>
            <a:alphaOff val="0"/>
          </a:schemeClr>
        </a:solidFill>
        <a:ln w="12700" cap="flat" cmpd="sng" algn="ctr">
          <a:solidFill>
            <a:schemeClr val="accent4">
              <a:hueOff val="866308"/>
              <a:satOff val="-3997"/>
              <a:lumOff val="147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D1C4C1D1-5F14-4BAE-B9B9-F4470F033DBF}">
      <dsp:nvSpPr>
        <dsp:cNvPr id="0" name=""/>
        <dsp:cNvSpPr/>
      </dsp:nvSpPr>
      <dsp:spPr>
        <a:xfrm>
          <a:off x="1511658" y="2938022"/>
          <a:ext cx="69047" cy="69047"/>
        </a:xfrm>
        <a:prstGeom prst="ellipse">
          <a:avLst/>
        </a:prstGeom>
        <a:solidFill>
          <a:schemeClr val="accent4">
            <a:hueOff val="1732615"/>
            <a:satOff val="-7995"/>
            <a:lumOff val="294"/>
            <a:alphaOff val="0"/>
          </a:schemeClr>
        </a:solidFill>
        <a:ln w="12700" cap="flat" cmpd="sng" algn="ctr">
          <a:solidFill>
            <a:schemeClr val="accent4">
              <a:hueOff val="1732615"/>
              <a:satOff val="-7995"/>
              <a:lumOff val="294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E3A31587-8C44-4BEC-99B1-EA999AC930FB}">
      <dsp:nvSpPr>
        <dsp:cNvPr id="0" name=""/>
        <dsp:cNvSpPr/>
      </dsp:nvSpPr>
      <dsp:spPr>
        <a:xfrm>
          <a:off x="1348755" y="2983038"/>
          <a:ext cx="69047" cy="69047"/>
        </a:xfrm>
        <a:prstGeom prst="ellipse">
          <a:avLst/>
        </a:prstGeom>
        <a:solidFill>
          <a:schemeClr val="accent4">
            <a:hueOff val="2598923"/>
            <a:satOff val="-11992"/>
            <a:lumOff val="441"/>
            <a:alphaOff val="0"/>
          </a:schemeClr>
        </a:solidFill>
        <a:ln w="12700" cap="flat" cmpd="sng" algn="ctr">
          <a:solidFill>
            <a:schemeClr val="accent4">
              <a:hueOff val="2598923"/>
              <a:satOff val="-11992"/>
              <a:lumOff val="441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F3FF67D8-AF66-4F08-B6BC-B5CB2C5A2F5A}">
      <dsp:nvSpPr>
        <dsp:cNvPr id="0" name=""/>
        <dsp:cNvSpPr/>
      </dsp:nvSpPr>
      <dsp:spPr>
        <a:xfrm>
          <a:off x="2542822" y="2224298"/>
          <a:ext cx="69047" cy="69047"/>
        </a:xfrm>
        <a:prstGeom prst="ellipse">
          <a:avLst/>
        </a:prstGeom>
        <a:solidFill>
          <a:schemeClr val="accent4">
            <a:hueOff val="3465231"/>
            <a:satOff val="-15989"/>
            <a:lumOff val="588"/>
            <a:alphaOff val="0"/>
          </a:schemeClr>
        </a:solidFill>
        <a:ln w="12700" cap="flat" cmpd="sng" algn="ctr">
          <a:solidFill>
            <a:schemeClr val="accent4">
              <a:hueOff val="3465231"/>
              <a:satOff val="-15989"/>
              <a:lumOff val="588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AC962972-2E4E-4970-B8F0-75AF41324AC5}">
      <dsp:nvSpPr>
        <dsp:cNvPr id="0" name=""/>
        <dsp:cNvSpPr/>
      </dsp:nvSpPr>
      <dsp:spPr>
        <a:xfrm>
          <a:off x="2952972" y="1364762"/>
          <a:ext cx="69047" cy="69047"/>
        </a:xfrm>
        <a:prstGeom prst="ellipse">
          <a:avLst/>
        </a:prstGeom>
        <a:solidFill>
          <a:schemeClr val="accent4">
            <a:hueOff val="4331538"/>
            <a:satOff val="-19987"/>
            <a:lumOff val="735"/>
            <a:alphaOff val="0"/>
          </a:schemeClr>
        </a:solidFill>
        <a:ln w="12700" cap="flat" cmpd="sng" algn="ctr">
          <a:solidFill>
            <a:schemeClr val="accent4">
              <a:hueOff val="4331538"/>
              <a:satOff val="-19987"/>
              <a:lumOff val="735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CD94C96E-BEEF-45B6-AF08-0241926FA6F3}">
      <dsp:nvSpPr>
        <dsp:cNvPr id="0" name=""/>
        <dsp:cNvSpPr/>
      </dsp:nvSpPr>
      <dsp:spPr>
        <a:xfrm>
          <a:off x="2842166" y="292217"/>
          <a:ext cx="69047" cy="69047"/>
        </a:xfrm>
        <a:prstGeom prst="ellipse">
          <a:avLst/>
        </a:prstGeom>
        <a:solidFill>
          <a:schemeClr val="accent4">
            <a:hueOff val="5197846"/>
            <a:satOff val="-23984"/>
            <a:lumOff val="883"/>
            <a:alphaOff val="0"/>
          </a:schemeClr>
        </a:solidFill>
        <a:ln w="12700" cap="flat" cmpd="sng" algn="ctr">
          <a:solidFill>
            <a:schemeClr val="accent4">
              <a:hueOff val="5197846"/>
              <a:satOff val="-23984"/>
              <a:lumOff val="883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2CE2D131-D109-4C9F-AD38-FC81C13A87D2}">
      <dsp:nvSpPr>
        <dsp:cNvPr id="0" name=""/>
        <dsp:cNvSpPr/>
      </dsp:nvSpPr>
      <dsp:spPr>
        <a:xfrm>
          <a:off x="2940569" y="222411"/>
          <a:ext cx="69047" cy="69047"/>
        </a:xfrm>
        <a:prstGeom prst="ellipse">
          <a:avLst/>
        </a:prstGeom>
        <a:solidFill>
          <a:schemeClr val="accent4">
            <a:hueOff val="6064154"/>
            <a:satOff val="-27981"/>
            <a:lumOff val="1030"/>
            <a:alphaOff val="0"/>
          </a:schemeClr>
        </a:solidFill>
        <a:ln w="12700" cap="flat" cmpd="sng" algn="ctr">
          <a:solidFill>
            <a:schemeClr val="accent4">
              <a:hueOff val="6064154"/>
              <a:satOff val="-27981"/>
              <a:lumOff val="103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2BB04D36-B7B7-4351-A317-4AF7BF6418B9}">
      <dsp:nvSpPr>
        <dsp:cNvPr id="0" name=""/>
        <dsp:cNvSpPr/>
      </dsp:nvSpPr>
      <dsp:spPr>
        <a:xfrm>
          <a:off x="3038972" y="152604"/>
          <a:ext cx="69047" cy="69047"/>
        </a:xfrm>
        <a:prstGeom prst="ellipse">
          <a:avLst/>
        </a:prstGeom>
        <a:solidFill>
          <a:schemeClr val="accent4">
            <a:hueOff val="6930461"/>
            <a:satOff val="-31979"/>
            <a:lumOff val="1177"/>
            <a:alphaOff val="0"/>
          </a:schemeClr>
        </a:solidFill>
        <a:ln w="12700" cap="flat" cmpd="sng" algn="ctr">
          <a:solidFill>
            <a:schemeClr val="accent4">
              <a:hueOff val="6930461"/>
              <a:satOff val="-31979"/>
              <a:lumOff val="1177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8980EE0E-97AB-4D54-AE0E-494BFA88374F}">
      <dsp:nvSpPr>
        <dsp:cNvPr id="0" name=""/>
        <dsp:cNvSpPr/>
      </dsp:nvSpPr>
      <dsp:spPr>
        <a:xfrm>
          <a:off x="3137375" y="222411"/>
          <a:ext cx="69047" cy="69047"/>
        </a:xfrm>
        <a:prstGeom prst="ellipse">
          <a:avLst/>
        </a:prstGeom>
        <a:solidFill>
          <a:schemeClr val="accent4">
            <a:hueOff val="7796769"/>
            <a:satOff val="-35976"/>
            <a:lumOff val="1324"/>
            <a:alphaOff val="0"/>
          </a:schemeClr>
        </a:solidFill>
        <a:ln w="12700" cap="flat" cmpd="sng" algn="ctr">
          <a:solidFill>
            <a:schemeClr val="accent4">
              <a:hueOff val="7796769"/>
              <a:satOff val="-35976"/>
              <a:lumOff val="1324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D75FBEB0-7FE1-4653-AB97-1FC2A5EA6123}">
      <dsp:nvSpPr>
        <dsp:cNvPr id="0" name=""/>
        <dsp:cNvSpPr/>
      </dsp:nvSpPr>
      <dsp:spPr>
        <a:xfrm>
          <a:off x="3236191" y="292217"/>
          <a:ext cx="69047" cy="69047"/>
        </a:xfrm>
        <a:prstGeom prst="ellipse">
          <a:avLst/>
        </a:prstGeom>
        <a:solidFill>
          <a:schemeClr val="accent4">
            <a:hueOff val="8663077"/>
            <a:satOff val="-39973"/>
            <a:lumOff val="1471"/>
            <a:alphaOff val="0"/>
          </a:schemeClr>
        </a:solidFill>
        <a:ln w="12700" cap="flat" cmpd="sng" algn="ctr">
          <a:solidFill>
            <a:schemeClr val="accent4">
              <a:hueOff val="8663077"/>
              <a:satOff val="-39973"/>
              <a:lumOff val="1471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1AF034D5-6A46-40E7-A02B-DA9A95574020}">
      <dsp:nvSpPr>
        <dsp:cNvPr id="0" name=""/>
        <dsp:cNvSpPr/>
      </dsp:nvSpPr>
      <dsp:spPr>
        <a:xfrm>
          <a:off x="3038972" y="300046"/>
          <a:ext cx="69047" cy="69047"/>
        </a:xfrm>
        <a:prstGeom prst="ellipse">
          <a:avLst/>
        </a:prstGeom>
        <a:solidFill>
          <a:schemeClr val="accent4">
            <a:hueOff val="9529384"/>
            <a:satOff val="-43971"/>
            <a:lumOff val="1618"/>
            <a:alphaOff val="0"/>
          </a:schemeClr>
        </a:solidFill>
        <a:ln w="12700" cap="flat" cmpd="sng" algn="ctr">
          <a:solidFill>
            <a:schemeClr val="accent4">
              <a:hueOff val="9529384"/>
              <a:satOff val="-43971"/>
              <a:lumOff val="1618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D74FA3A7-8656-4D4B-B220-8B868C503261}">
      <dsp:nvSpPr>
        <dsp:cNvPr id="0" name=""/>
        <dsp:cNvSpPr/>
      </dsp:nvSpPr>
      <dsp:spPr>
        <a:xfrm>
          <a:off x="3038972" y="447488"/>
          <a:ext cx="69047" cy="69047"/>
        </a:xfrm>
        <a:prstGeom prst="ellipse">
          <a:avLst/>
        </a:prstGeom>
        <a:solidFill>
          <a:schemeClr val="accent4">
            <a:hueOff val="10395692"/>
            <a:satOff val="-47968"/>
            <a:lumOff val="1765"/>
            <a:alphaOff val="0"/>
          </a:schemeClr>
        </a:solidFill>
        <a:ln w="12700" cap="flat" cmpd="sng" algn="ctr">
          <a:solidFill>
            <a:schemeClr val="accent4">
              <a:hueOff val="10395692"/>
              <a:satOff val="-47968"/>
              <a:lumOff val="1765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07E06E02-D66A-4F13-8FB1-DD0B2F50220D}">
      <dsp:nvSpPr>
        <dsp:cNvPr id="0" name=""/>
        <dsp:cNvSpPr/>
      </dsp:nvSpPr>
      <dsp:spPr>
        <a:xfrm>
          <a:off x="954936" y="3266401"/>
          <a:ext cx="1486381" cy="398615"/>
        </a:xfrm>
        <a:prstGeom prst="roundRect">
          <a:avLst/>
        </a:prstGeom>
        <a:solidFill>
          <a:srgbClr val="00B050"/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14617" tIns="57150" rIns="57150" bIns="57150" numCol="1" spcCol="1270" anchor="ctr" anchorCtr="0">
          <a:noAutofit/>
        </a:bodyPr>
        <a:lstStyle/>
        <a:p>
          <a:pPr marL="0" lvl="0" indent="0" algn="l" defTabSz="6667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ES" sz="1500" kern="12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Paro Técnico</a:t>
          </a:r>
        </a:p>
      </dsp:txBody>
      <dsp:txXfrm>
        <a:off x="974395" y="3285860"/>
        <a:ext cx="1447463" cy="359697"/>
      </dsp:txXfrm>
    </dsp:sp>
    <dsp:sp modelId="{3DC16AE6-EE2C-4457-9227-C037D7DE513B}">
      <dsp:nvSpPr>
        <dsp:cNvPr id="0" name=""/>
        <dsp:cNvSpPr/>
      </dsp:nvSpPr>
      <dsp:spPr>
        <a:xfrm>
          <a:off x="542926" y="2730669"/>
          <a:ext cx="689234" cy="689259"/>
        </a:xfrm>
        <a:prstGeom prst="ellipse">
          <a:avLst/>
        </a:prstGeom>
        <a:solidFill>
          <a:schemeClr val="accent3">
            <a:lumMod val="20000"/>
            <a:lumOff val="80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E216A57C-4E66-40C8-99C8-2555371EF41E}">
      <dsp:nvSpPr>
        <dsp:cNvPr id="0" name=""/>
        <dsp:cNvSpPr/>
      </dsp:nvSpPr>
      <dsp:spPr>
        <a:xfrm>
          <a:off x="2289165" y="2640475"/>
          <a:ext cx="1486381" cy="398615"/>
        </a:xfrm>
        <a:prstGeom prst="roundRect">
          <a:avLst/>
        </a:prstGeom>
        <a:solidFill>
          <a:srgbClr val="D9F476"/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14617" tIns="57150" rIns="57150" bIns="57150" numCol="1" spcCol="1270" anchor="ctr" anchorCtr="0">
          <a:noAutofit/>
        </a:bodyPr>
        <a:lstStyle/>
        <a:p>
          <a:pPr marL="0" lvl="0" indent="0" algn="l" defTabSz="6667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ES" sz="1500" b="0" kern="1200">
              <a:solidFill>
                <a:schemeClr val="bg2">
                  <a:lumMod val="2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HUB</a:t>
          </a:r>
        </a:p>
      </dsp:txBody>
      <dsp:txXfrm>
        <a:off x="2308624" y="2659934"/>
        <a:ext cx="1447463" cy="359697"/>
      </dsp:txXfrm>
    </dsp:sp>
    <dsp:sp modelId="{CCC9F0A9-6233-4E23-A37D-9227B2467C5C}">
      <dsp:nvSpPr>
        <dsp:cNvPr id="0" name=""/>
        <dsp:cNvSpPr/>
      </dsp:nvSpPr>
      <dsp:spPr>
        <a:xfrm>
          <a:off x="1877155" y="2249525"/>
          <a:ext cx="689234" cy="689259"/>
        </a:xfrm>
        <a:prstGeom prst="ellipse">
          <a:avLst/>
        </a:prstGeom>
        <a:solidFill>
          <a:schemeClr val="accent3">
            <a:lumMod val="20000"/>
            <a:lumOff val="80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53A4931D-5DAA-4078-AF34-CD020133B8E5}">
      <dsp:nvSpPr>
        <dsp:cNvPr id="0" name=""/>
        <dsp:cNvSpPr/>
      </dsp:nvSpPr>
      <dsp:spPr>
        <a:xfrm>
          <a:off x="2857257" y="1881735"/>
          <a:ext cx="1486381" cy="398615"/>
        </a:xfrm>
        <a:prstGeom prst="roundRect">
          <a:avLst/>
        </a:prstGeom>
        <a:solidFill>
          <a:srgbClr val="7947C9"/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14617" tIns="57150" rIns="57150" bIns="57150" numCol="1" spcCol="1270" anchor="ctr" anchorCtr="0">
          <a:noAutofit/>
        </a:bodyPr>
        <a:lstStyle/>
        <a:p>
          <a:pPr marL="0" lvl="0" indent="0" algn="l" defTabSz="6667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ES" sz="1500" kern="12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e-commerce</a:t>
          </a:r>
        </a:p>
      </dsp:txBody>
      <dsp:txXfrm>
        <a:off x="2876716" y="1901194"/>
        <a:ext cx="1447463" cy="359697"/>
      </dsp:txXfrm>
    </dsp:sp>
    <dsp:sp modelId="{E7818271-4BE3-437B-94BC-4E6F3D5C8927}">
      <dsp:nvSpPr>
        <dsp:cNvPr id="0" name=""/>
        <dsp:cNvSpPr/>
      </dsp:nvSpPr>
      <dsp:spPr>
        <a:xfrm>
          <a:off x="2445246" y="1490784"/>
          <a:ext cx="689234" cy="689259"/>
        </a:xfrm>
        <a:prstGeom prst="ellipse">
          <a:avLst/>
        </a:prstGeom>
        <a:solidFill>
          <a:schemeClr val="bg2"/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697DEA24-7096-48A3-AA23-85FCE6E1B517}">
      <dsp:nvSpPr>
        <dsp:cNvPr id="0" name=""/>
        <dsp:cNvSpPr/>
      </dsp:nvSpPr>
      <dsp:spPr>
        <a:xfrm>
          <a:off x="3106572" y="977835"/>
          <a:ext cx="1486381" cy="398615"/>
        </a:xfrm>
        <a:prstGeom prst="roundRect">
          <a:avLst/>
        </a:prstGeom>
        <a:solidFill>
          <a:srgbClr val="CC0099"/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14617" tIns="57150" rIns="57150" bIns="57150" numCol="1" spcCol="1270" anchor="ctr" anchorCtr="0">
          <a:noAutofit/>
        </a:bodyPr>
        <a:lstStyle/>
        <a:p>
          <a:pPr marL="0" lvl="0" indent="0" algn="l" defTabSz="6667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ES" sz="1500" kern="12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Retail</a:t>
          </a:r>
        </a:p>
      </dsp:txBody>
      <dsp:txXfrm>
        <a:off x="3126031" y="997294"/>
        <a:ext cx="1447463" cy="359697"/>
      </dsp:txXfrm>
    </dsp:sp>
    <dsp:sp modelId="{ED9EE26A-A467-4991-9EF4-83F45EDCF005}">
      <dsp:nvSpPr>
        <dsp:cNvPr id="0" name=""/>
        <dsp:cNvSpPr/>
      </dsp:nvSpPr>
      <dsp:spPr>
        <a:xfrm>
          <a:off x="2694561" y="586885"/>
          <a:ext cx="689234" cy="689259"/>
        </a:xfrm>
        <a:prstGeom prst="ellipse">
          <a:avLst/>
        </a:prstGeom>
        <a:solidFill>
          <a:schemeClr val="accent3">
            <a:lumMod val="20000"/>
            <a:lumOff val="80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8/layout/AscendingPictureAccentProcess">
  <dgm:title val=""/>
  <dgm:desc val=""/>
  <dgm:catLst>
    <dgm:cat type="process" pri="22500"/>
    <dgm:cat type="picture" pri="16000"/>
    <dgm:cat type="pictureconvert" pri="160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</dgm:ptLst>
      <dgm:cxnLst>
        <dgm:cxn modelId="3" srcId="0" destId="1" srcOrd="0" destOrd="0"/>
        <dgm:cxn modelId="4" srcId="0" destId="2" srcOrd="1" destOrd="0"/>
      </dgm:cxnLst>
      <dgm:bg/>
      <dgm:whole/>
    </dgm:dataModel>
  </dgm:sampData>
  <dgm:styleData>
    <dgm:dataModel>
      <dgm:ptLst>
        <dgm:pt modelId="0" type="doc"/>
        <dgm:pt modelId="1">
          <dgm:prSet phldr="1"/>
        </dgm:pt>
        <dgm:pt modelId="2">
          <dgm:prSet phldr="1"/>
        </dgm:pt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>
          <dgm:prSet phldr="1"/>
        </dgm:pt>
        <dgm:pt modelId="2">
          <dgm:prSet phldr="1"/>
        </dgm:pt>
        <dgm:pt modelId="3">
          <dgm:prSet phldr="1"/>
        </dgm:pt>
        <dgm:pt modelId="4">
          <dgm:prSet phldr="1"/>
        </dgm:pt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Name0">
    <dgm:varLst>
      <dgm:chMax val="7"/>
      <dgm:chPref val="7"/>
      <dgm:dir/>
    </dgm:varLst>
    <dgm:shape xmlns:r="http://schemas.openxmlformats.org/officeDocument/2006/relationships" r:blip="">
      <dgm:adjLst/>
    </dgm:shape>
    <dgm:choose name="Name1">
      <dgm:if name="Name2" axis="ch" ptType="node" func="cnt" op="equ" val="1">
        <dgm:choose name="Name3">
          <dgm:if name="Name4" func="var" arg="dir" op="equ" val="norm">
            <dgm:choose name="Name5">
              <dgm:if name="Name6" axis="des" func="maxDepth" op="gt" val="1">
                <dgm:alg type="composite">
                  <dgm:param type="ar" val="2.7"/>
                </dgm:alg>
                <dgm:constrLst>
                  <dgm:constr type="primFontSz" for="ch" forName="parTx1" op="equ" val="65"/>
                  <dgm:constr type="primFontSz" for="ch" forName="desTx1" op="equ" val="65"/>
                  <dgm:constr type="userD" refType="w" fact="0.0247"/>
                  <dgm:constr type="l" for="ch" forName="parTx1" refType="w" fact="0.2711"/>
                  <dgm:constr type="t" for="ch" forName="parTx1" refType="h" fact="0.9603"/>
                  <dgm:constr type="w" for="ch" forName="parTx1" refType="w" fact="0.5325"/>
                  <dgm:constr type="h" for="ch" forName="parTx1" refType="h" fact="0.3856"/>
                  <dgm:constr type="ctrX" for="ch" forName="picture1" refType="w" fact="0.2469"/>
                  <dgm:constr type="ctrY" for="ch" forName="picture1" refType="h" fact="0.9"/>
                  <dgm:constr type="w" for="ch" forName="picture1" refType="w" fact="0.2469"/>
                  <dgm:constr type="h" for="ch" forName="picture1" refType="h" fact="0.6667"/>
                  <dgm:constr type="l" for="ch" forName="desTx1" refType="r" refFor="ch" refForName="parTx1"/>
                  <dgm:constr type="r" for="ch" forName="desTx1" refType="w"/>
                  <dgm:constr type="t" for="ch" forName="desTx1" refType="t" refFor="ch" refForName="parTx1"/>
                  <dgm:constr type="h" for="ch" forName="desTx1" refType="h" refFor="ch" refForName="parTx1"/>
                </dgm:constrLst>
              </dgm:if>
              <dgm:else name="Name7">
                <dgm:alg type="composite">
                  <dgm:param type="ar" val="2"/>
                </dgm:alg>
                <dgm:constrLst>
                  <dgm:constr type="primFontSz" for="ch" forName="parTx1" op="equ" val="65"/>
                  <dgm:constr type="userD" refType="w" fact="0.0333"/>
                  <dgm:constr type="l" for="ch" forName="parTx1" refType="w" fact="0.366"/>
                  <dgm:constr type="t" for="ch" forName="parTx1" refType="h" fact="0.7113"/>
                  <dgm:constr type="w" for="ch" forName="parTx1" refType="w" fact="0.7189"/>
                  <dgm:constr type="h" for="ch" forName="parTx1" refType="h" fact="0.3856"/>
                  <dgm:constr type="ctrX" for="ch" forName="picture1" refType="w" fact="0.3333"/>
                  <dgm:constr type="ctrY" for="ch" forName="picture1" refType="h" fact="0.6667"/>
                  <dgm:constr type="w" for="ch" forName="picture1" refType="w" fact="0.3333"/>
                  <dgm:constr type="h" for="ch" forName="picture1" refType="h" fact="0.6667"/>
                </dgm:constrLst>
              </dgm:else>
            </dgm:choose>
          </dgm:if>
          <dgm:else name="Name8">
            <dgm:choose name="Name9">
              <dgm:if name="Name10" axis="des" func="maxDepth" op="gt" val="1">
                <dgm:alg type="composite">
                  <dgm:param type="ar" val="2.7"/>
                </dgm:alg>
                <dgm:constrLst>
                  <dgm:constr type="primFontSz" for="ch" forName="parTx1" op="equ" val="65"/>
                  <dgm:constr type="primFontSz" for="ch" forName="desTx1" op="equ" val="65"/>
                  <dgm:constr type="userD" refType="w" fact="0.0247"/>
                  <dgm:constr type="r" for="ch" forName="parTx1" refType="w" fact="0.7289"/>
                  <dgm:constr type="t" for="ch" forName="parTx1" refType="h" fact="0.9603"/>
                  <dgm:constr type="w" for="ch" forName="parTx1" refType="w" fact="0.5325"/>
                  <dgm:constr type="h" for="ch" forName="parTx1" refType="h" fact="0.3856"/>
                  <dgm:constr type="ctrX" for="ch" forName="picture1" refType="w" fact="0.7531"/>
                  <dgm:constr type="ctrY" for="ch" forName="picture1" refType="h" fact="0.9"/>
                  <dgm:constr type="w" for="ch" forName="picture1" refType="w" fact="0.2469"/>
                  <dgm:constr type="h" for="ch" forName="picture1" refType="h" fact="0.6667"/>
                  <dgm:constr type="r" for="ch" forName="desTx1" refType="l" refFor="ch" refForName="parTx1"/>
                  <dgm:constr type="l" for="ch" forName="desTx1"/>
                  <dgm:constr type="t" for="ch" forName="desTx1" refType="t" refFor="ch" refForName="parTx1"/>
                  <dgm:constr type="h" for="ch" forName="desTx1" refType="h" refFor="ch" refForName="parTx1"/>
                </dgm:constrLst>
              </dgm:if>
              <dgm:else name="Name11">
                <dgm:alg type="composite">
                  <dgm:param type="ar" val="2"/>
                </dgm:alg>
                <dgm:constrLst>
                  <dgm:constr type="primFontSz" for="ch" forName="parTx1" op="equ" val="65"/>
                  <dgm:constr type="userD" refType="w" fact="0.0333"/>
                  <dgm:constr type="r" for="ch" forName="parTx1" refType="w" fact="0.634"/>
                  <dgm:constr type="t" for="ch" forName="parTx1" refType="h" fact="0.7113"/>
                  <dgm:constr type="w" for="ch" forName="parTx1" refType="w" fact="0.7189"/>
                  <dgm:constr type="h" for="ch" forName="parTx1" refType="h" fact="0.3856"/>
                  <dgm:constr type="ctrX" for="ch" forName="picture1" refType="w" fact="0.6667"/>
                  <dgm:constr type="ctrY" for="ch" forName="picture1" refType="h" fact="0.6667"/>
                  <dgm:constr type="w" for="ch" forName="picture1" refType="w" fact="0.3333"/>
                  <dgm:constr type="h" for="ch" forName="picture1" refType="h" fact="0.6667"/>
                </dgm:constrLst>
              </dgm:else>
            </dgm:choose>
          </dgm:else>
        </dgm:choose>
      </dgm:if>
      <dgm:if name="Name12" axis="ch" ptType="node" func="cnt" op="equ" val="2">
        <dgm:choose name="Name13">
          <dgm:if name="Name14" func="var" arg="dir" op="equ" val="norm">
            <dgm:choose name="Name15">
              <dgm:if name="Name16" axis="des" func="maxDepth" op="gt" val="1">
                <dgm:alg type="composite">
                  <dgm:param type="ar" val="2"/>
                </dgm:alg>
                <dgm:constrLst>
                  <dgm:constr type="primFontSz" for="ch" forName="parTx1" op="equ" val="65"/>
                  <dgm:constr type="primFontSz" for="ch" forName="parTx2" refType="primFontSz" refFor="ch" refForName="parTx1" op="equ"/>
                  <dgm:constr type="primFontSz" for="ch" forName="desTx1" op="equ" val="65"/>
                  <dgm:constr type="primFontSz" for="ch" forName="desTx2" refType="primFontSz" refFor="ch" refForName="desTx1" op="equ"/>
                  <dgm:constr type="userD" refType="w" fact="0.0188"/>
                  <dgm:constr type="ctrX" for="ch" forName="dot1" refType="w" fact="0.3221"/>
                  <dgm:constr type="ctrY" for="ch" forName="dot1" refType="h" fact="0.5911"/>
                  <dgm:constr type="w" for="ch" forName="dot1" refType="userD"/>
                  <dgm:constr type="h" for="ch" forName="dot1" refType="userD"/>
                  <dgm:constr type="ctrX" for="ch" forName="dot2" refType="w" fact="0.3056"/>
                  <dgm:constr type="ctrY" for="ch" forName="dot2" refType="h" fact="0.644"/>
                  <dgm:constr type="w" for="ch" forName="dot2" refType="userD"/>
                  <dgm:constr type="h" for="ch" forName="dot2" refType="userD"/>
                  <dgm:constr type="ctrX" for="ch" forName="dot3" refType="w" fact="0.2859"/>
                  <dgm:constr type="ctrY" for="ch" forName="dot3" refType="h" fact="0.6898"/>
                  <dgm:constr type="w" for="ch" forName="dot3" refType="userD"/>
                  <dgm:constr type="h" for="ch" forName="dot3" refType="userD"/>
                  <dgm:constr type="ctrX" for="ch" forName="dotArrow1" refType="w" fact="0.3095"/>
                  <dgm:constr type="ctrY" for="ch" forName="dotArrow1" refType="h" fact="0.0587"/>
                  <dgm:constr type="w" for="ch" forName="dotArrow1" refType="userD"/>
                  <dgm:constr type="h" for="ch" forName="dotArrow1" refType="userD"/>
                  <dgm:constr type="ctrX" for="ch" forName="dotArrow2" refType="w" fact="0.3346"/>
                  <dgm:constr type="ctrY" for="ch" forName="dotArrow2" refType="h" fact="0.0287"/>
                  <dgm:constr type="w" for="ch" forName="dotArrow2" refType="userD"/>
                  <dgm:constr type="h" for="ch" forName="dotArrow2" refType="userD"/>
                  <dgm:constr type="ctrX" for="ch" forName="dotArrow3" refType="w" fact="0.3597"/>
                  <dgm:constr type="ctrY" for="ch" forName="dotArrow3" refType="h" fact="-0.0013"/>
                  <dgm:constr type="w" for="ch" forName="dotArrow3" refType="userD"/>
                  <dgm:constr type="h" for="ch" forName="dotArrow3" refType="userD"/>
                  <dgm:constr type="ctrX" for="ch" forName="dotArrow4" refType="w" fact="0.3848"/>
                  <dgm:constr type="ctrY" for="ch" forName="dotArrow4" refType="h" fact="0.0287"/>
                  <dgm:constr type="w" for="ch" forName="dotArrow4" refType="userD"/>
                  <dgm:constr type="h" for="ch" forName="dotArrow4" refType="userD"/>
                  <dgm:constr type="ctrX" for="ch" forName="dotArrow5" refType="w" fact="0.41"/>
                  <dgm:constr type="ctrY" for="ch" forName="dotArrow5" refType="h" fact="0.0587"/>
                  <dgm:constr type="w" for="ch" forName="dotArrow5" refType="userD"/>
                  <dgm:constr type="h" for="ch" forName="dotArrow5" refType="userD"/>
                  <dgm:constr type="ctrX" for="ch" forName="dotArrow6" refType="w" fact="0.3597"/>
                  <dgm:constr type="ctrY" for="ch" forName="dotArrow6" refType="h" fact="0.062"/>
                  <dgm:constr type="w" for="ch" forName="dotArrow6" refType="userD"/>
                  <dgm:constr type="h" for="ch" forName="dotArrow6" refType="userD"/>
                  <dgm:constr type="ctrX" for="ch" forName="dotArrow7" refType="w" fact="0.3597"/>
                  <dgm:constr type="ctrY" for="ch" forName="dotArrow7" refType="h" fact="0.1253"/>
                  <dgm:constr type="w" for="ch" forName="dotArrow7" refType="userD"/>
                  <dgm:constr type="h" for="ch" forName="dotArrow7" refType="userD"/>
                  <dgm:constr type="l" for="ch" forName="parTx1" refType="w" fact="0.197"/>
                  <dgm:constr type="t" for="ch" forName="parTx1" refType="h" fact="0.8169"/>
                  <dgm:constr type="w" for="ch" forName="parTx1" refType="w" fact="0.4064"/>
                  <dgm:constr type="h" for="ch" forName="parTx1" refType="h" fact="0.218"/>
                  <dgm:constr type="ctrX" for="ch" forName="picture1" refType="w" fact="0.1785"/>
                  <dgm:constr type="ctrY" for="ch" forName="picture1" refType="h" fact="0.7834"/>
                  <dgm:constr type="w" for="ch" forName="picture1" refType="w" fact="0.1884"/>
                  <dgm:constr type="h" for="ch" forName="picture1" refType="h" fact="0.3768"/>
                  <dgm:constr type="l" for="ch" forName="desTx1" refType="r" refFor="ch" refForName="parTx1"/>
                  <dgm:constr type="r" for="ch" forName="desTx1" refType="w"/>
                  <dgm:constr type="t" for="ch" forName="desTx1" refType="t" refFor="ch" refForName="parTx1"/>
                  <dgm:constr type="h" for="ch" forName="desTx1" refType="h" refFor="ch" refForName="parTx1"/>
                  <dgm:constr type="l" for="ch" forName="parTx2" refType="w" fact="0.3688"/>
                  <dgm:constr type="t" for="ch" forName="parTx2" refType="h" fact="0.3905"/>
                  <dgm:constr type="w" for="ch" forName="parTx2" refType="w" fact="0.4064"/>
                  <dgm:constr type="h" for="ch" forName="parTx2" refType="h" fact="0.218"/>
                  <dgm:constr type="ctrX" for="ch" forName="picture2" refType="w" fact="0.3503"/>
                  <dgm:constr type="ctrY" for="ch" forName="picture2" refType="h" fact="0.357"/>
                  <dgm:constr type="w" for="ch" forName="picture2" refType="w" fact="0.1884"/>
                  <dgm:constr type="h" for="ch" forName="picture2" refType="h" fact="0.3768"/>
                  <dgm:constr type="l" for="ch" forName="desTx2" refType="r" refFor="ch" refForName="parTx2"/>
                  <dgm:constr type="r" for="ch" forName="desTx2" refType="w"/>
                  <dgm:constr type="t" for="ch" forName="desTx2" refType="t" refFor="ch" refForName="parTx2"/>
                  <dgm:constr type="h" for="ch" forName="desTx2" refType="h" refFor="ch" refForName="parTx2"/>
                </dgm:constrLst>
              </dgm:if>
              <dgm:else name="Name17">
                <dgm:alg type="composite">
                  <dgm:param type="ar" val="1.5073"/>
                </dgm:alg>
                <dgm:constrLst>
                  <dgm:constr type="primFontSz" for="ch" forName="parTx1" op="equ" val="65"/>
                  <dgm:constr type="primFontSz" for="ch" forName="parTx2" refType="primFontSz" refFor="ch" refForName="parTx1" op="equ"/>
                  <dgm:constr type="userD" refType="w" fact="0.025"/>
                  <dgm:constr type="ctrX" for="ch" forName="dot1" refType="w" fact="0.4274"/>
                  <dgm:constr type="ctrY" for="ch" forName="dot1" refType="h" fact="0.5911"/>
                  <dgm:constr type="w" for="ch" forName="dot1" refType="userD"/>
                  <dgm:constr type="h" for="ch" forName="dot1" refType="userD"/>
                  <dgm:constr type="ctrX" for="ch" forName="dot2" refType="w" fact="0.4055"/>
                  <dgm:constr type="ctrY" for="ch" forName="dot2" refType="h" fact="0.644"/>
                  <dgm:constr type="w" for="ch" forName="dot2" refType="userD"/>
                  <dgm:constr type="h" for="ch" forName="dot2" refType="userD"/>
                  <dgm:constr type="ctrX" for="ch" forName="dot3" refType="w" fact="0.3794"/>
                  <dgm:constr type="ctrY" for="ch" forName="dot3" refType="h" fact="0.6898"/>
                  <dgm:constr type="w" for="ch" forName="dot3" refType="userD"/>
                  <dgm:constr type="h" for="ch" forName="dot3" refType="userD"/>
                  <dgm:constr type="ctrX" for="ch" forName="dotArrow1" refType="w" fact="0.4106"/>
                  <dgm:constr type="ctrY" for="ch" forName="dotArrow1" refType="h" fact="0.0587"/>
                  <dgm:constr type="w" for="ch" forName="dotArrow1" refType="userD"/>
                  <dgm:constr type="h" for="ch" forName="dotArrow1" refType="userD"/>
                  <dgm:constr type="ctrX" for="ch" forName="dotArrow2" refType="w" fact="0.444"/>
                  <dgm:constr type="ctrY" for="ch" forName="dotArrow2" refType="h" fact="0.0287"/>
                  <dgm:constr type="w" for="ch" forName="dotArrow2" refType="userD"/>
                  <dgm:constr type="h" for="ch" forName="dotArrow2" refType="userD"/>
                  <dgm:constr type="ctrX" for="ch" forName="dotArrow3" refType="w" fact="0.4773"/>
                  <dgm:constr type="ctrY" for="ch" forName="dotArrow3" refType="h" fact="-0.0013"/>
                  <dgm:constr type="w" for="ch" forName="dotArrow3" refType="userD"/>
                  <dgm:constr type="h" for="ch" forName="dotArrow3" refType="userD"/>
                  <dgm:constr type="ctrX" for="ch" forName="dotArrow4" refType="w" fact="0.5106"/>
                  <dgm:constr type="ctrY" for="ch" forName="dotArrow4" refType="h" fact="0.0287"/>
                  <dgm:constr type="w" for="ch" forName="dotArrow4" refType="userD"/>
                  <dgm:constr type="h" for="ch" forName="dotArrow4" refType="userD"/>
                  <dgm:constr type="ctrX" for="ch" forName="dotArrow5" refType="w" fact="0.544"/>
                  <dgm:constr type="ctrY" for="ch" forName="dotArrow5" refType="h" fact="0.0587"/>
                  <dgm:constr type="w" for="ch" forName="dotArrow5" refType="userD"/>
                  <dgm:constr type="h" for="ch" forName="dotArrow5" refType="userD"/>
                  <dgm:constr type="ctrX" for="ch" forName="dotArrow6" refType="w" fact="0.4773"/>
                  <dgm:constr type="ctrY" for="ch" forName="dotArrow6" refType="h" fact="0.062"/>
                  <dgm:constr type="w" for="ch" forName="dotArrow6" refType="userD"/>
                  <dgm:constr type="h" for="ch" forName="dotArrow6" refType="userD"/>
                  <dgm:constr type="ctrX" for="ch" forName="dotArrow7" refType="w" fact="0.4773"/>
                  <dgm:constr type="ctrY" for="ch" forName="dotArrow7" refType="h" fact="0.1253"/>
                  <dgm:constr type="w" for="ch" forName="dotArrow7" refType="userD"/>
                  <dgm:constr type="h" for="ch" forName="dotArrow7" refType="userD"/>
                  <dgm:constr type="l" for="ch" forName="parTx1" refType="w" fact="0.2614"/>
                  <dgm:constr type="t" for="ch" forName="parTx1" refType="h" fact="0.8086"/>
                  <dgm:constr type="w" for="ch" forName="parTx1" refType="w" fact="0.5392"/>
                  <dgm:constr type="h" for="ch" forName="parTx1" refType="h" fact="0.218"/>
                  <dgm:constr type="ctrX" for="ch" forName="picture1" refType="w" fact="0.2369"/>
                  <dgm:constr type="ctrY" for="ch" forName="picture1" refType="h" fact="0.7834"/>
                  <dgm:constr type="w" for="ch" forName="picture1" refType="w" fact="0.25"/>
                  <dgm:constr type="h" for="ch" forName="picture1" refType="h" fact="0.3768"/>
                  <dgm:constr type="l" for="ch" forName="parTx2" refType="w" fact="0.4893"/>
                  <dgm:constr type="t" for="ch" forName="parTx2" refType="h" fact="0.3822"/>
                  <dgm:constr type="w" for="ch" forName="parTx2" refType="w" fact="0.5392"/>
                  <dgm:constr type="h" for="ch" forName="parTx2" refType="h" fact="0.218"/>
                  <dgm:constr type="ctrX" for="ch" forName="picture2" refType="w" fact="0.4648"/>
                  <dgm:constr type="ctrY" for="ch" forName="picture2" refType="h" fact="0.357"/>
                  <dgm:constr type="w" for="ch" forName="picture2" refType="w" fact="0.25"/>
                  <dgm:constr type="h" for="ch" forName="picture2" refType="h" fact="0.3768"/>
                </dgm:constrLst>
              </dgm:else>
            </dgm:choose>
          </dgm:if>
          <dgm:else name="Name18">
            <dgm:choose name="Name19">
              <dgm:if name="Name20" axis="des" func="maxDepth" op="gt" val="1">
                <dgm:alg type="composite">
                  <dgm:param type="ar" val="2"/>
                </dgm:alg>
                <dgm:constrLst>
                  <dgm:constr type="primFontSz" for="ch" forName="parTx1" op="equ" val="65"/>
                  <dgm:constr type="primFontSz" for="ch" forName="parTx2" refType="primFontSz" refFor="ch" refForName="parTx1" op="equ"/>
                  <dgm:constr type="primFontSz" for="ch" forName="desTx1" op="equ" val="65"/>
                  <dgm:constr type="primFontSz" for="ch" forName="desTx2" refType="primFontSz" refFor="ch" refForName="desTx1" op="equ"/>
                  <dgm:constr type="userD" refType="w" fact="0.0188"/>
                  <dgm:constr type="ctrX" for="ch" forName="dot1" refType="w" fact="0.6779"/>
                  <dgm:constr type="ctrY" for="ch" forName="dot1" refType="h" fact="0.5911"/>
                  <dgm:constr type="w" for="ch" forName="dot1" refType="userD"/>
                  <dgm:constr type="h" for="ch" forName="dot1" refType="userD"/>
                  <dgm:constr type="ctrX" for="ch" forName="dot2" refType="w" fact="0.6944"/>
                  <dgm:constr type="ctrY" for="ch" forName="dot2" refType="h" fact="0.644"/>
                  <dgm:constr type="w" for="ch" forName="dot2" refType="userD"/>
                  <dgm:constr type="h" for="ch" forName="dot2" refType="userD"/>
                  <dgm:constr type="ctrX" for="ch" forName="dot3" refType="w" fact="0.7141"/>
                  <dgm:constr type="ctrY" for="ch" forName="dot3" refType="h" fact="0.6898"/>
                  <dgm:constr type="w" for="ch" forName="dot3" refType="userD"/>
                  <dgm:constr type="h" for="ch" forName="dot3" refType="userD"/>
                  <dgm:constr type="ctrX" for="ch" forName="dotArrow1" refType="w" fact="0.6905"/>
                  <dgm:constr type="ctrY" for="ch" forName="dotArrow1" refType="h" fact="0.0587"/>
                  <dgm:constr type="w" for="ch" forName="dotArrow1" refType="userD"/>
                  <dgm:constr type="h" for="ch" forName="dotArrow1" refType="userD"/>
                  <dgm:constr type="ctrX" for="ch" forName="dotArrow2" refType="w" fact="0.6654"/>
                  <dgm:constr type="ctrY" for="ch" forName="dotArrow2" refType="h" fact="0.0287"/>
                  <dgm:constr type="w" for="ch" forName="dotArrow2" refType="userD"/>
                  <dgm:constr type="h" for="ch" forName="dotArrow2" refType="userD"/>
                  <dgm:constr type="ctrX" for="ch" forName="dotArrow3" refType="w" fact="0.6403"/>
                  <dgm:constr type="ctrY" for="ch" forName="dotArrow3" refType="h" fact="-0.0013"/>
                  <dgm:constr type="w" for="ch" forName="dotArrow3" refType="userD"/>
                  <dgm:constr type="h" for="ch" forName="dotArrow3" refType="userD"/>
                  <dgm:constr type="ctrX" for="ch" forName="dotArrow4" refType="w" fact="0.6152"/>
                  <dgm:constr type="ctrY" for="ch" forName="dotArrow4" refType="h" fact="0.0287"/>
                  <dgm:constr type="w" for="ch" forName="dotArrow4" refType="userD"/>
                  <dgm:constr type="h" for="ch" forName="dotArrow4" refType="userD"/>
                  <dgm:constr type="ctrX" for="ch" forName="dotArrow5" refType="w" fact="0.59"/>
                  <dgm:constr type="ctrY" for="ch" forName="dotArrow5" refType="h" fact="0.0587"/>
                  <dgm:constr type="w" for="ch" forName="dotArrow5" refType="userD"/>
                  <dgm:constr type="h" for="ch" forName="dotArrow5" refType="userD"/>
                  <dgm:constr type="ctrX" for="ch" forName="dotArrow6" refType="w" fact="0.6403"/>
                  <dgm:constr type="ctrY" for="ch" forName="dotArrow6" refType="h" fact="0.062"/>
                  <dgm:constr type="w" for="ch" forName="dotArrow6" refType="userD"/>
                  <dgm:constr type="h" for="ch" forName="dotArrow6" refType="userD"/>
                  <dgm:constr type="ctrX" for="ch" forName="dotArrow7" refType="w" fact="0.6403"/>
                  <dgm:constr type="ctrY" for="ch" forName="dotArrow7" refType="h" fact="0.1253"/>
                  <dgm:constr type="w" for="ch" forName="dotArrow7" refType="userD"/>
                  <dgm:constr type="h" for="ch" forName="dotArrow7" refType="userD"/>
                  <dgm:constr type="r" for="ch" forName="parTx1" refType="w" fact="0.803"/>
                  <dgm:constr type="t" for="ch" forName="parTx1" refType="h" fact="0.8169"/>
                  <dgm:constr type="w" for="ch" forName="parTx1" refType="w" fact="0.4064"/>
                  <dgm:constr type="h" for="ch" forName="parTx1" refType="h" fact="0.218"/>
                  <dgm:constr type="ctrX" for="ch" forName="picture1" refType="w" fact="0.8215"/>
                  <dgm:constr type="ctrY" for="ch" forName="picture1" refType="h" fact="0.7834"/>
                  <dgm:constr type="w" for="ch" forName="picture1" refType="w" fact="0.1884"/>
                  <dgm:constr type="h" for="ch" forName="picture1" refType="h" fact="0.3768"/>
                  <dgm:constr type="r" for="ch" forName="desTx1" refType="l" refFor="ch" refForName="parTx1"/>
                  <dgm:constr type="l" for="ch" forName="desTx1"/>
                  <dgm:constr type="t" for="ch" forName="desTx1" refType="t" refFor="ch" refForName="parTx1"/>
                  <dgm:constr type="h" for="ch" forName="desTx1" refType="h" refFor="ch" refForName="parTx1"/>
                  <dgm:constr type="r" for="ch" forName="parTx2" refType="w" fact="0.6312"/>
                  <dgm:constr type="t" for="ch" forName="parTx2" refType="h" fact="0.3905"/>
                  <dgm:constr type="w" for="ch" forName="parTx2" refType="w" fact="0.4064"/>
                  <dgm:constr type="h" for="ch" forName="parTx2" refType="h" fact="0.218"/>
                  <dgm:constr type="ctrX" for="ch" forName="picture2" refType="w" fact="0.6497"/>
                  <dgm:constr type="ctrY" for="ch" forName="picture2" refType="h" fact="0.357"/>
                  <dgm:constr type="w" for="ch" forName="picture2" refType="w" fact="0.1884"/>
                  <dgm:constr type="h" for="ch" forName="picture2" refType="h" fact="0.3768"/>
                  <dgm:constr type="r" for="ch" forName="desTx2" refType="l" refFor="ch" refForName="parTx2"/>
                  <dgm:constr type="l" for="ch" forName="desTx2"/>
                  <dgm:constr type="t" for="ch" forName="desTx2" refType="t" refFor="ch" refForName="parTx2"/>
                  <dgm:constr type="h" for="ch" forName="desTx2" refType="h" refFor="ch" refForName="parTx2"/>
                </dgm:constrLst>
              </dgm:if>
              <dgm:else name="Name21">
                <dgm:alg type="composite">
                  <dgm:param type="ar" val="1.5073"/>
                </dgm:alg>
                <dgm:constrLst>
                  <dgm:constr type="primFontSz" for="ch" forName="parTx1" op="equ" val="65"/>
                  <dgm:constr type="primFontSz" for="ch" forName="parTx2" refType="primFontSz" refFor="ch" refForName="parTx1" op="equ"/>
                  <dgm:constr type="userD" refType="w" fact="0.025"/>
                  <dgm:constr type="ctrX" for="ch" forName="dot1" refType="w" fact="0.5726"/>
                  <dgm:constr type="ctrY" for="ch" forName="dot1" refType="h" fact="0.5911"/>
                  <dgm:constr type="w" for="ch" forName="dot1" refType="userD"/>
                  <dgm:constr type="h" for="ch" forName="dot1" refType="userD"/>
                  <dgm:constr type="ctrX" for="ch" forName="dot2" refType="w" fact="0.5945"/>
                  <dgm:constr type="ctrY" for="ch" forName="dot2" refType="h" fact="0.644"/>
                  <dgm:constr type="w" for="ch" forName="dot2" refType="userD"/>
                  <dgm:constr type="h" for="ch" forName="dot2" refType="userD"/>
                  <dgm:constr type="ctrX" for="ch" forName="dot3" refType="w" fact="0.6206"/>
                  <dgm:constr type="ctrY" for="ch" forName="dot3" refType="h" fact="0.6898"/>
                  <dgm:constr type="w" for="ch" forName="dot3" refType="userD"/>
                  <dgm:constr type="h" for="ch" forName="dot3" refType="userD"/>
                  <dgm:constr type="ctrX" for="ch" forName="dotArrow1" refType="w" fact="0.5894"/>
                  <dgm:constr type="ctrY" for="ch" forName="dotArrow1" refType="h" fact="0.0587"/>
                  <dgm:constr type="w" for="ch" forName="dotArrow1" refType="userD"/>
                  <dgm:constr type="h" for="ch" forName="dotArrow1" refType="userD"/>
                  <dgm:constr type="ctrX" for="ch" forName="dotArrow2" refType="w" fact="0.556"/>
                  <dgm:constr type="ctrY" for="ch" forName="dotArrow2" refType="h" fact="0.0287"/>
                  <dgm:constr type="w" for="ch" forName="dotArrow2" refType="userD"/>
                  <dgm:constr type="h" for="ch" forName="dotArrow2" refType="userD"/>
                  <dgm:constr type="ctrX" for="ch" forName="dotArrow3" refType="w" fact="0.5227"/>
                  <dgm:constr type="ctrY" for="ch" forName="dotArrow3" refType="h" fact="-0.0013"/>
                  <dgm:constr type="w" for="ch" forName="dotArrow3" refType="userD"/>
                  <dgm:constr type="h" for="ch" forName="dotArrow3" refType="userD"/>
                  <dgm:constr type="ctrX" for="ch" forName="dotArrow4" refType="w" fact="0.4894"/>
                  <dgm:constr type="ctrY" for="ch" forName="dotArrow4" refType="h" fact="0.0287"/>
                  <dgm:constr type="w" for="ch" forName="dotArrow4" refType="userD"/>
                  <dgm:constr type="h" for="ch" forName="dotArrow4" refType="userD"/>
                  <dgm:constr type="ctrX" for="ch" forName="dotArrow5" refType="w" fact="0.456"/>
                  <dgm:constr type="ctrY" for="ch" forName="dotArrow5" refType="h" fact="0.0587"/>
                  <dgm:constr type="w" for="ch" forName="dotArrow5" refType="userD"/>
                  <dgm:constr type="h" for="ch" forName="dotArrow5" refType="userD"/>
                  <dgm:constr type="ctrX" for="ch" forName="dotArrow6" refType="w" fact="0.5227"/>
                  <dgm:constr type="ctrY" for="ch" forName="dotArrow6" refType="h" fact="0.062"/>
                  <dgm:constr type="w" for="ch" forName="dotArrow6" refType="userD"/>
                  <dgm:constr type="h" for="ch" forName="dotArrow6" refType="userD"/>
                  <dgm:constr type="ctrX" for="ch" forName="dotArrow7" refType="w" fact="0.5227"/>
                  <dgm:constr type="ctrY" for="ch" forName="dotArrow7" refType="h" fact="0.1253"/>
                  <dgm:constr type="w" for="ch" forName="dotArrow7" refType="userD"/>
                  <dgm:constr type="h" for="ch" forName="dotArrow7" refType="userD"/>
                  <dgm:constr type="r" for="ch" forName="parTx1" refType="w" fact="0.7386"/>
                  <dgm:constr type="t" for="ch" forName="parTx1" refType="h" fact="0.8086"/>
                  <dgm:constr type="w" for="ch" forName="parTx1" refType="w" fact="0.5392"/>
                  <dgm:constr type="h" for="ch" forName="parTx1" refType="h" fact="0.218"/>
                  <dgm:constr type="ctrX" for="ch" forName="picture1" refType="w" fact="0.7631"/>
                  <dgm:constr type="ctrY" for="ch" forName="picture1" refType="h" fact="0.7834"/>
                  <dgm:constr type="w" for="ch" forName="picture1" refType="w" fact="0.25"/>
                  <dgm:constr type="h" for="ch" forName="picture1" refType="h" fact="0.3768"/>
                  <dgm:constr type="r" for="ch" forName="parTx2" refType="w" fact="0.5107"/>
                  <dgm:constr type="t" for="ch" forName="parTx2" refType="h" fact="0.3822"/>
                  <dgm:constr type="w" for="ch" forName="parTx2" refType="w" fact="0.5392"/>
                  <dgm:constr type="h" for="ch" forName="parTx2" refType="h" fact="0.218"/>
                  <dgm:constr type="ctrX" for="ch" forName="picture2" refType="w" fact="0.5352"/>
                  <dgm:constr type="ctrY" for="ch" forName="picture2" refType="h" fact="0.357"/>
                  <dgm:constr type="w" for="ch" forName="picture2" refType="w" fact="0.25"/>
                  <dgm:constr type="h" for="ch" forName="picture2" refType="h" fact="0.3768"/>
                </dgm:constrLst>
              </dgm:else>
            </dgm:choose>
          </dgm:else>
        </dgm:choose>
      </dgm:if>
      <dgm:if name="Name22" axis="ch" ptType="node" func="cnt" op="equ" val="3">
        <dgm:choose name="Name23">
          <dgm:if name="Name24" func="var" arg="dir" op="equ" val="norm">
            <dgm:choose name="Name25">
              <dgm:if name="Name26" axis="des" func="maxDepth" op="gt" val="1">
                <dgm:alg type="composite">
                  <dgm:param type="ar" val="1.75"/>
                </dgm:alg>
                <dgm:constrLst>
                  <dgm:constr type="primFontSz" for="ch" forName="parTx1" op="equ" val="65"/>
                  <dgm:constr type="primFontSz" for="ch" forName="parTx2" refType="primFontSz" refFor="ch" refForName="parTx1" op="equ"/>
                  <dgm:constr type="primFontSz" for="ch" forName="parTx3" refType="primFontSz" refFor="ch" refForName="parTx1" op="equ"/>
                  <dgm:constr type="primFontSz" for="ch" forName="desTx1" op="equ" val="65"/>
                  <dgm:constr type="primFontSz" for="ch" forName="desTx2" refType="primFontSz" refFor="ch" refForName="desTx1" op="equ"/>
                  <dgm:constr type="primFontSz" for="ch" forName="desTx3" refType="primFontSz" refFor="ch" refForName="desTx1" op="equ"/>
                  <dgm:constr type="userD" refType="w" fact="0.0162"/>
                  <dgm:constr type="ctrX" for="ch" forName="dot1" refType="w" fact="0.2981"/>
                  <dgm:constr type="ctrY" for="ch" forName="dot1" refType="h" fact="0.763"/>
                  <dgm:constr type="w" for="ch" forName="dot1" refType="userD"/>
                  <dgm:constr type="h" for="ch" forName="dot1" refType="userD"/>
                  <dgm:constr type="ctrX" for="ch" forName="dot2" refType="w" fact="0.2676"/>
                  <dgm:constr type="ctrY" for="ch" forName="dot2" refType="h" fact="0.7887"/>
                  <dgm:constr type="w" for="ch" forName="dot2" refType="userD"/>
                  <dgm:constr type="h" for="ch" forName="dot2" refType="userD"/>
                  <dgm:constr type="ctrX" for="ch" forName="dot3" refType="w" fact="0.2357"/>
                  <dgm:constr type="ctrY" for="ch" forName="dot3" refType="h" fact="0.809"/>
                  <dgm:constr type="w" for="ch" forName="dot3" refType="userD"/>
                  <dgm:constr type="h" for="ch" forName="dot3" refType="userD"/>
                  <dgm:constr type="ctrX" for="ch" forName="dot4" refType="w" fact="0.4445"/>
                  <dgm:constr type="ctrY" for="ch" forName="dot4" refType="h" fact="0.4655"/>
                  <dgm:constr type="w" for="ch" forName="dot4" refType="userD"/>
                  <dgm:constr type="h" for="ch" forName="dot4" refType="userD"/>
                  <dgm:constr type="ctrX" for="ch" forName="dot5" refType="w" fact="0.4323"/>
                  <dgm:constr type="ctrY" for="ch" forName="dot5" refType="h" fact="0.5178"/>
                  <dgm:constr type="w" for="ch" forName="dot5" refType="userD"/>
                  <dgm:constr type="h" for="ch" forName="dot5" refType="userD"/>
                  <dgm:constr type="ctrX" for="ch" forName="dotArrow1" refType="w" fact="0.4236"/>
                  <dgm:constr type="ctrY" for="ch" forName="dotArrow1" refType="h" fact="0.0718"/>
                  <dgm:constr type="w" for="ch" forName="dotArrow1" refType="userD"/>
                  <dgm:constr type="h" for="ch" forName="dotArrow1" refType="userD"/>
                  <dgm:constr type="ctrX" for="ch" forName="dotArrow2" refType="w" fact="0.446"/>
                  <dgm:constr type="ctrY" for="ch" forName="dotArrow2" refType="h" fact="0.0468"/>
                  <dgm:constr type="w" for="ch" forName="dotArrow2" refType="userD"/>
                  <dgm:constr type="h" for="ch" forName="dotArrow2" refType="userD"/>
                  <dgm:constr type="ctrX" for="ch" forName="dotArrow3" refType="w" fact="0.4685"/>
                  <dgm:constr type="ctrY" for="ch" forName="dotArrow3" refType="h" fact="0.0218"/>
                  <dgm:constr type="w" for="ch" forName="dotArrow3" refType="userD"/>
                  <dgm:constr type="h" for="ch" forName="dotArrow3" refType="userD"/>
                  <dgm:constr type="ctrX" for="ch" forName="dotArrow4" refType="w" fact="0.491"/>
                  <dgm:constr type="ctrY" for="ch" forName="dotArrow4" refType="h" fact="0.0468"/>
                  <dgm:constr type="w" for="ch" forName="dotArrow4" refType="userD"/>
                  <dgm:constr type="h" for="ch" forName="dotArrow4" refType="userD"/>
                  <dgm:constr type="ctrX" for="ch" forName="dotArrow5" refType="w" fact="0.5135"/>
                  <dgm:constr type="ctrY" for="ch" forName="dotArrow5" refType="h" fact="0.0718"/>
                  <dgm:constr type="w" for="ch" forName="dotArrow5" refType="userD"/>
                  <dgm:constr type="h" for="ch" forName="dotArrow5" refType="userD"/>
                  <dgm:constr type="ctrX" for="ch" forName="dotArrow6" refType="w" fact="0.4685"/>
                  <dgm:constr type="ctrY" for="ch" forName="dotArrow6" refType="h" fact="0.0745"/>
                  <dgm:constr type="w" for="ch" forName="dotArrow6" refType="userD"/>
                  <dgm:constr type="h" for="ch" forName="dotArrow6" refType="userD"/>
                  <dgm:constr type="ctrX" for="ch" forName="dotArrow7" refType="w" fact="0.4685"/>
                  <dgm:constr type="ctrY" for="ch" forName="dotArrow7" refType="h" fact="0.1273"/>
                  <dgm:constr type="w" for="ch" forName="dotArrow7" refType="userD"/>
                  <dgm:constr type="h" for="ch" forName="dotArrow7" refType="userD"/>
                  <dgm:constr type="l" for="ch" forName="parTx1" refType="w" fact="0.1487"/>
                  <dgm:constr type="t" for="ch" forName="parTx1" refType="h" fact="0.8596"/>
                  <dgm:constr type="w" for="ch" forName="parTx1" refType="w" fact="0.3491"/>
                  <dgm:constr type="h" for="ch" forName="parTx1" refType="h" fact="0.1638"/>
                  <dgm:constr type="ctrX" for="ch" forName="picture1" refType="w" fact="0.1328"/>
                  <dgm:constr type="ctrY" for="ch" forName="picture1" refType="h" fact="0.8361"/>
                  <dgm:constr type="w" for="ch" forName="picture1" refType="w" fact="0.1618"/>
                  <dgm:constr type="h" for="ch" forName="picture1" refType="h" fact="0.2832"/>
                  <dgm:constr type="l" for="ch" forName="desTx1" refType="r" refFor="ch" refForName="parTx1"/>
                  <dgm:constr type="r" for="ch" forName="desTx1" refType="w"/>
                  <dgm:constr type="t" for="ch" forName="desTx1" refType="t" refFor="ch" refForName="parTx1"/>
                  <dgm:constr type="h" for="ch" forName="desTx1" refType="h" refFor="ch" refForName="parTx1"/>
                  <dgm:constr type="l" for="ch" forName="parTx2" refType="w" fact="0.3732"/>
                  <dgm:constr type="t" for="ch" forName="parTx2" refType="h" fact="0.6469"/>
                  <dgm:constr type="w" for="ch" forName="parTx2" refType="w" fact="0.3491"/>
                  <dgm:constr type="h" for="ch" forName="parTx2" refType="h" fact="0.1638"/>
                  <dgm:constr type="ctrX" for="ch" forName="picture2" refType="w" fact="0.3573"/>
                  <dgm:constr type="ctrY" for="ch" forName="picture2" refType="h" fact="0.6234"/>
                  <dgm:constr type="w" for="ch" forName="picture2" refType="w" fact="0.1618"/>
                  <dgm:constr type="h" for="ch" forName="picture2" refType="h" fact="0.2832"/>
                  <dgm:constr type="l" for="ch" forName="desTx2" refType="r" refFor="ch" refForName="parTx2"/>
                  <dgm:constr type="r" for="ch" forName="desTx2" refType="w"/>
                  <dgm:constr type="t" for="ch" forName="desTx2" refType="t" refFor="ch" refForName="parTx2"/>
                  <dgm:constr type="h" for="ch" forName="desTx2" refType="h" refFor="ch" refForName="parTx2"/>
                  <dgm:constr type="l" for="ch" forName="parTx3" refType="w" fact="0.4763"/>
                  <dgm:constr type="t" for="ch" forName="parTx3" refType="h" fact="0.3243"/>
                  <dgm:constr type="w" for="ch" forName="parTx3" refType="w" fact="0.3491"/>
                  <dgm:constr type="h" for="ch" forName="parTx3" refType="h" fact="0.1638"/>
                  <dgm:constr type="ctrX" for="ch" forName="picture3" refType="w" fact="0.4604"/>
                  <dgm:constr type="ctrY" for="ch" forName="picture3" refType="h" fact="0.3008"/>
                  <dgm:constr type="w" for="ch" forName="picture3" refType="w" fact="0.1618"/>
                  <dgm:constr type="h" for="ch" forName="picture3" refType="h" fact="0.2832"/>
                  <dgm:constr type="l" for="ch" forName="desTx3" refType="r" refFor="ch" refForName="parTx3"/>
                  <dgm:constr type="r" for="ch" forName="desTx3" refType="w"/>
                  <dgm:constr type="t" for="ch" forName="desTx3" refType="t" refFor="ch" refForName="parTx3"/>
                  <dgm:constr type="h" for="ch" forName="desTx3" refType="h" refFor="ch" refForName="parTx3"/>
                </dgm:constrLst>
              </dgm:if>
              <dgm:else name="Name27">
                <dgm:alg type="composite">
                  <dgm:param type="ar" val="1.4161"/>
                </dgm:alg>
                <dgm:constrLst>
                  <dgm:constr type="primFontSz" for="ch" forName="parTx1" op="equ" val="65"/>
                  <dgm:constr type="primFontSz" for="ch" forName="parTx2" refType="primFontSz" refFor="ch" refForName="parTx1" op="equ"/>
                  <dgm:constr type="primFontSz" for="ch" forName="parTx3" refType="primFontSz" refFor="ch" refForName="parTx1" op="equ"/>
                  <dgm:constr type="userD" refType="w" fact="0.02"/>
                  <dgm:constr type="ctrX" for="ch" forName="dot1" refType="w" fact="0.3684"/>
                  <dgm:constr type="ctrY" for="ch" forName="dot1" refType="h" fact="0.763"/>
                  <dgm:constr type="w" for="ch" forName="dot1" refType="userD"/>
                  <dgm:constr type="h" for="ch" forName="dot1" refType="userD"/>
                  <dgm:constr type="ctrX" for="ch" forName="dot2" refType="w" fact="0.3307"/>
                  <dgm:constr type="ctrY" for="ch" forName="dot2" refType="h" fact="0.7887"/>
                  <dgm:constr type="w" for="ch" forName="dot2" refType="userD"/>
                  <dgm:constr type="h" for="ch" forName="dot2" refType="userD"/>
                  <dgm:constr type="ctrX" for="ch" forName="dot3" refType="w" fact="0.2912"/>
                  <dgm:constr type="ctrY" for="ch" forName="dot3" refType="h" fact="0.809"/>
                  <dgm:constr type="w" for="ch" forName="dot3" refType="userD"/>
                  <dgm:constr type="h" for="ch" forName="dot3" refType="userD"/>
                  <dgm:constr type="ctrX" for="ch" forName="dot4" refType="w" fact="0.5494"/>
                  <dgm:constr type="ctrY" for="ch" forName="dot4" refType="h" fact="0.4655"/>
                  <dgm:constr type="w" for="ch" forName="dot4" refType="userD"/>
                  <dgm:constr type="h" for="ch" forName="dot4" refType="userD"/>
                  <dgm:constr type="ctrX" for="ch" forName="dot5" refType="w" fact="0.5342"/>
                  <dgm:constr type="ctrY" for="ch" forName="dot5" refType="h" fact="0.5178"/>
                  <dgm:constr type="w" for="ch" forName="dot5" refType="userD"/>
                  <dgm:constr type="h" for="ch" forName="dot5" refType="userD"/>
                  <dgm:constr type="ctrX" for="ch" forName="dotArrow1" refType="w" fact="0.5234"/>
                  <dgm:constr type="ctrY" for="ch" forName="dotArrow1" refType="h" fact="0.0718"/>
                  <dgm:constr type="w" for="ch" forName="dotArrow1" refType="userD"/>
                  <dgm:constr type="h" for="ch" forName="dotArrow1" refType="userD"/>
                  <dgm:constr type="ctrX" for="ch" forName="dotArrow2" refType="w" fact="0.5512"/>
                  <dgm:constr type="ctrY" for="ch" forName="dotArrow2" refType="h" fact="0.0468"/>
                  <dgm:constr type="w" for="ch" forName="dotArrow2" refType="userD"/>
                  <dgm:constr type="h" for="ch" forName="dotArrow2" refType="userD"/>
                  <dgm:constr type="ctrX" for="ch" forName="dotArrow3" refType="w" fact="0.579"/>
                  <dgm:constr type="ctrY" for="ch" forName="dotArrow3" refType="h" fact="0.0218"/>
                  <dgm:constr type="w" for="ch" forName="dotArrow3" refType="userD"/>
                  <dgm:constr type="h" for="ch" forName="dotArrow3" refType="userD"/>
                  <dgm:constr type="ctrX" for="ch" forName="dotArrow4" refType="w" fact="0.6068"/>
                  <dgm:constr type="ctrY" for="ch" forName="dotArrow4" refType="h" fact="0.0468"/>
                  <dgm:constr type="w" for="ch" forName="dotArrow4" refType="userD"/>
                  <dgm:constr type="h" for="ch" forName="dotArrow4" refType="userD"/>
                  <dgm:constr type="ctrX" for="ch" forName="dotArrow5" refType="w" fact="0.6346"/>
                  <dgm:constr type="ctrY" for="ch" forName="dotArrow5" refType="h" fact="0.0718"/>
                  <dgm:constr type="w" for="ch" forName="dotArrow5" refType="userD"/>
                  <dgm:constr type="h" for="ch" forName="dotArrow5" refType="userD"/>
                  <dgm:constr type="ctrX" for="ch" forName="dotArrow6" refType="w" fact="0.579"/>
                  <dgm:constr type="ctrY" for="ch" forName="dotArrow6" refType="h" fact="0.0745"/>
                  <dgm:constr type="w" for="ch" forName="dotArrow6" refType="userD"/>
                  <dgm:constr type="h" for="ch" forName="dotArrow6" refType="userD"/>
                  <dgm:constr type="ctrX" for="ch" forName="dotArrow7" refType="w" fact="0.579"/>
                  <dgm:constr type="ctrY" for="ch" forName="dotArrow7" refType="h" fact="0.1273"/>
                  <dgm:constr type="w" for="ch" forName="dotArrow7" refType="userD"/>
                  <dgm:constr type="h" for="ch" forName="dotArrow7" refType="userD"/>
                  <dgm:constr type="l" for="ch" forName="parTx1" refType="w" fact="0.1837"/>
                  <dgm:constr type="t" for="ch" forName="parTx1" refType="h" fact="0.8551"/>
                  <dgm:constr type="w" for="ch" forName="parTx1" refType="w" fact="0.4314"/>
                  <dgm:constr type="h" for="ch" forName="parTx1" refType="h" fact="0.1638"/>
                  <dgm:constr type="ctrX" for="ch" forName="picture1" refType="w" fact="0.1641"/>
                  <dgm:constr type="ctrY" for="ch" forName="picture1" refType="h" fact="0.8361"/>
                  <dgm:constr type="w" for="ch" forName="picture1" refType="w" fact="0.2"/>
                  <dgm:constr type="h" for="ch" forName="picture1" refType="h" fact="0.2832"/>
                  <dgm:constr type="l" for="ch" forName="parTx2" refType="w" fact="0.4612"/>
                  <dgm:constr type="t" for="ch" forName="parTx2" refType="h" fact="0.6424"/>
                  <dgm:constr type="w" for="ch" forName="parTx2" refType="w" fact="0.4314"/>
                  <dgm:constr type="h" for="ch" forName="parTx2" refType="h" fact="0.1638"/>
                  <dgm:constr type="ctrX" for="ch" forName="picture2" refType="w" fact="0.4416"/>
                  <dgm:constr type="ctrY" for="ch" forName="picture2" refType="h" fact="0.6234"/>
                  <dgm:constr type="w" for="ch" forName="picture2" refType="w" fact="0.2"/>
                  <dgm:constr type="h" for="ch" forName="picture2" refType="h" fact="0.2832"/>
                  <dgm:constr type="l" for="ch" forName="parTx3" refType="w" fact="0.5886"/>
                  <dgm:constr type="t" for="ch" forName="parTx3" refType="h" fact="0.3198"/>
                  <dgm:constr type="w" for="ch" forName="parTx3" refType="w" fact="0.4314"/>
                  <dgm:constr type="h" for="ch" forName="parTx3" refType="h" fact="0.1638"/>
                  <dgm:constr type="ctrX" for="ch" forName="picture3" refType="w" fact="0.569"/>
                  <dgm:constr type="ctrY" for="ch" forName="picture3" refType="h" fact="0.3008"/>
                  <dgm:constr type="w" for="ch" forName="picture3" refType="w" fact="0.2"/>
                  <dgm:constr type="h" for="ch" forName="picture3" refType="h" fact="0.2832"/>
                </dgm:constrLst>
              </dgm:else>
            </dgm:choose>
          </dgm:if>
          <dgm:else name="Name28">
            <dgm:choose name="Name29">
              <dgm:if name="Name30" axis="des" func="maxDepth" op="gt" val="1">
                <dgm:alg type="composite">
                  <dgm:param type="ar" val="1.75"/>
                </dgm:alg>
                <dgm:constrLst>
                  <dgm:constr type="primFontSz" for="ch" forName="parTx1" op="equ" val="65"/>
                  <dgm:constr type="primFontSz" for="ch" forName="parTx2" refType="primFontSz" refFor="ch" refForName="parTx1" op="equ"/>
                  <dgm:constr type="primFontSz" for="ch" forName="parTx3" refType="primFontSz" refFor="ch" refForName="parTx1" op="equ"/>
                  <dgm:constr type="primFontSz" for="ch" forName="desTx1" op="equ" val="65"/>
                  <dgm:constr type="primFontSz" for="ch" forName="desTx2" refType="primFontSz" refFor="ch" refForName="desTx1" op="equ"/>
                  <dgm:constr type="primFontSz" for="ch" forName="desTx3" refType="primFontSz" refFor="ch" refForName="desTx1" op="equ"/>
                  <dgm:constr type="userD" refType="w" fact="0.0162"/>
                  <dgm:constr type="ctrX" for="ch" forName="dot1" refType="w" fact="0.7019"/>
                  <dgm:constr type="ctrY" for="ch" forName="dot1" refType="h" fact="0.763"/>
                  <dgm:constr type="w" for="ch" forName="dot1" refType="userD"/>
                  <dgm:constr type="h" for="ch" forName="dot1" refType="userD"/>
                  <dgm:constr type="ctrX" for="ch" forName="dot2" refType="w" fact="0.7324"/>
                  <dgm:constr type="ctrY" for="ch" forName="dot2" refType="h" fact="0.7887"/>
                  <dgm:constr type="w" for="ch" forName="dot2" refType="userD"/>
                  <dgm:constr type="h" for="ch" forName="dot2" refType="userD"/>
                  <dgm:constr type="ctrX" for="ch" forName="dot3" refType="w" fact="0.7643"/>
                  <dgm:constr type="ctrY" for="ch" forName="dot3" refType="h" fact="0.809"/>
                  <dgm:constr type="w" for="ch" forName="dot3" refType="userD"/>
                  <dgm:constr type="h" for="ch" forName="dot3" refType="userD"/>
                  <dgm:constr type="ctrX" for="ch" forName="dot4" refType="w" fact="0.5555"/>
                  <dgm:constr type="ctrY" for="ch" forName="dot4" refType="h" fact="0.4655"/>
                  <dgm:constr type="w" for="ch" forName="dot4" refType="userD"/>
                  <dgm:constr type="h" for="ch" forName="dot4" refType="userD"/>
                  <dgm:constr type="ctrX" for="ch" forName="dot5" refType="w" fact="0.5677"/>
                  <dgm:constr type="ctrY" for="ch" forName="dot5" refType="h" fact="0.5178"/>
                  <dgm:constr type="w" for="ch" forName="dot5" refType="userD"/>
                  <dgm:constr type="h" for="ch" forName="dot5" refType="userD"/>
                  <dgm:constr type="ctrX" for="ch" forName="dotArrow1" refType="w" fact="0.5764"/>
                  <dgm:constr type="ctrY" for="ch" forName="dotArrow1" refType="h" fact="0.0718"/>
                  <dgm:constr type="w" for="ch" forName="dotArrow1" refType="userD"/>
                  <dgm:constr type="h" for="ch" forName="dotArrow1" refType="userD"/>
                  <dgm:constr type="ctrX" for="ch" forName="dotArrow2" refType="w" fact="0.554"/>
                  <dgm:constr type="ctrY" for="ch" forName="dotArrow2" refType="h" fact="0.0468"/>
                  <dgm:constr type="w" for="ch" forName="dotArrow2" refType="userD"/>
                  <dgm:constr type="h" for="ch" forName="dotArrow2" refType="userD"/>
                  <dgm:constr type="ctrX" for="ch" forName="dotArrow3" refType="w" fact="0.5315"/>
                  <dgm:constr type="ctrY" for="ch" forName="dotArrow3" refType="h" fact="0.0218"/>
                  <dgm:constr type="w" for="ch" forName="dotArrow3" refType="userD"/>
                  <dgm:constr type="h" for="ch" forName="dotArrow3" refType="userD"/>
                  <dgm:constr type="ctrX" for="ch" forName="dotArrow4" refType="w" fact="0.509"/>
                  <dgm:constr type="ctrY" for="ch" forName="dotArrow4" refType="h" fact="0.0468"/>
                  <dgm:constr type="w" for="ch" forName="dotArrow4" refType="userD"/>
                  <dgm:constr type="h" for="ch" forName="dotArrow4" refType="userD"/>
                  <dgm:constr type="ctrX" for="ch" forName="dotArrow5" refType="w" fact="0.4865"/>
                  <dgm:constr type="ctrY" for="ch" forName="dotArrow5" refType="h" fact="0.0718"/>
                  <dgm:constr type="w" for="ch" forName="dotArrow5" refType="userD"/>
                  <dgm:constr type="h" for="ch" forName="dotArrow5" refType="userD"/>
                  <dgm:constr type="ctrX" for="ch" forName="dotArrow6" refType="w" fact="0.5315"/>
                  <dgm:constr type="ctrY" for="ch" forName="dotArrow6" refType="h" fact="0.0745"/>
                  <dgm:constr type="w" for="ch" forName="dotArrow6" refType="userD"/>
                  <dgm:constr type="h" for="ch" forName="dotArrow6" refType="userD"/>
                  <dgm:constr type="ctrX" for="ch" forName="dotArrow7" refType="w" fact="0.5315"/>
                  <dgm:constr type="ctrY" for="ch" forName="dotArrow7" refType="h" fact="0.1273"/>
                  <dgm:constr type="w" for="ch" forName="dotArrow7" refType="userD"/>
                  <dgm:constr type="h" for="ch" forName="dotArrow7" refType="userD"/>
                  <dgm:constr type="r" for="ch" forName="parTx1" refType="w" fact="0.8513"/>
                  <dgm:constr type="t" for="ch" forName="parTx1" refType="h" fact="0.8596"/>
                  <dgm:constr type="w" for="ch" forName="parTx1" refType="w" fact="0.3491"/>
                  <dgm:constr type="h" for="ch" forName="parTx1" refType="h" fact="0.1638"/>
                  <dgm:constr type="ctrX" for="ch" forName="picture1" refType="w" fact="0.8672"/>
                  <dgm:constr type="ctrY" for="ch" forName="picture1" refType="h" fact="0.8361"/>
                  <dgm:constr type="w" for="ch" forName="picture1" refType="w" fact="0.1618"/>
                  <dgm:constr type="h" for="ch" forName="picture1" refType="h" fact="0.2832"/>
                  <dgm:constr type="r" for="ch" forName="desTx1" refType="l" refFor="ch" refForName="parTx1"/>
                  <dgm:constr type="l" for="ch" forName="desTx1"/>
                  <dgm:constr type="t" for="ch" forName="desTx1" refType="t" refFor="ch" refForName="parTx1"/>
                  <dgm:constr type="h" for="ch" forName="desTx1" refType="h" refFor="ch" refForName="parTx1"/>
                  <dgm:constr type="r" for="ch" forName="parTx2" refType="w" fact="0.6268"/>
                  <dgm:constr type="t" for="ch" forName="parTx2" refType="h" fact="0.6469"/>
                  <dgm:constr type="w" for="ch" forName="parTx2" refType="w" fact="0.3491"/>
                  <dgm:constr type="h" for="ch" forName="parTx2" refType="h" fact="0.1638"/>
                  <dgm:constr type="ctrX" for="ch" forName="picture2" refType="w" fact="0.6427"/>
                  <dgm:constr type="ctrY" for="ch" forName="picture2" refType="h" fact="0.6234"/>
                  <dgm:constr type="w" for="ch" forName="picture2" refType="w" fact="0.1618"/>
                  <dgm:constr type="h" for="ch" forName="picture2" refType="h" fact="0.2832"/>
                  <dgm:constr type="r" for="ch" forName="desTx2" refType="l" refFor="ch" refForName="parTx2"/>
                  <dgm:constr type="l" for="ch" forName="desTx2"/>
                  <dgm:constr type="t" for="ch" forName="desTx2" refType="t" refFor="ch" refForName="parTx2"/>
                  <dgm:constr type="h" for="ch" forName="desTx2" refType="h" refFor="ch" refForName="parTx2"/>
                  <dgm:constr type="r" for="ch" forName="parTx3" refType="w" fact="0.5237"/>
                  <dgm:constr type="t" for="ch" forName="parTx3" refType="h" fact="0.3243"/>
                  <dgm:constr type="w" for="ch" forName="parTx3" refType="w" fact="0.3491"/>
                  <dgm:constr type="h" for="ch" forName="parTx3" refType="h" fact="0.1638"/>
                  <dgm:constr type="ctrX" for="ch" forName="picture3" refType="w" fact="0.5396"/>
                  <dgm:constr type="ctrY" for="ch" forName="picture3" refType="h" fact="0.3008"/>
                  <dgm:constr type="w" for="ch" forName="picture3" refType="w" fact="0.1618"/>
                  <dgm:constr type="h" for="ch" forName="picture3" refType="h" fact="0.2832"/>
                  <dgm:constr type="r" for="ch" forName="desTx3" refType="l" refFor="ch" refForName="parTx3"/>
                  <dgm:constr type="l" for="ch" forName="desTx3"/>
                  <dgm:constr type="t" for="ch" forName="desTx3" refType="t" refFor="ch" refForName="parTx3"/>
                  <dgm:constr type="h" for="ch" forName="desTx3" refType="h" refFor="ch" refForName="parTx3"/>
                </dgm:constrLst>
              </dgm:if>
              <dgm:else name="Name31">
                <dgm:alg type="composite">
                  <dgm:param type="ar" val="1.4161"/>
                </dgm:alg>
                <dgm:constrLst>
                  <dgm:constr type="primFontSz" for="ch" forName="parTx1" op="equ" val="65"/>
                  <dgm:constr type="primFontSz" for="ch" forName="parTx2" refType="primFontSz" refFor="ch" refForName="parTx1" op="equ"/>
                  <dgm:constr type="primFontSz" for="ch" forName="parTx3" refType="primFontSz" refFor="ch" refForName="parTx1" op="equ"/>
                  <dgm:constr type="userD" refType="w" fact="0.02"/>
                  <dgm:constr type="ctrX" for="ch" forName="dot1" refType="w" fact="0.6316"/>
                  <dgm:constr type="ctrY" for="ch" forName="dot1" refType="h" fact="0.763"/>
                  <dgm:constr type="w" for="ch" forName="dot1" refType="userD"/>
                  <dgm:constr type="h" for="ch" forName="dot1" refType="userD"/>
                  <dgm:constr type="ctrX" for="ch" forName="dot2" refType="w" fact="0.6693"/>
                  <dgm:constr type="ctrY" for="ch" forName="dot2" refType="h" fact="0.7887"/>
                  <dgm:constr type="w" for="ch" forName="dot2" refType="userD"/>
                  <dgm:constr type="h" for="ch" forName="dot2" refType="userD"/>
                  <dgm:constr type="ctrX" for="ch" forName="dot3" refType="w" fact="0.7088"/>
                  <dgm:constr type="ctrY" for="ch" forName="dot3" refType="h" fact="0.809"/>
                  <dgm:constr type="w" for="ch" forName="dot3" refType="userD"/>
                  <dgm:constr type="h" for="ch" forName="dot3" refType="userD"/>
                  <dgm:constr type="ctrX" for="ch" forName="dot4" refType="w" fact="0.4506"/>
                  <dgm:constr type="ctrY" for="ch" forName="dot4" refType="h" fact="0.4655"/>
                  <dgm:constr type="w" for="ch" forName="dot4" refType="userD"/>
                  <dgm:constr type="h" for="ch" forName="dot4" refType="userD"/>
                  <dgm:constr type="ctrX" for="ch" forName="dot5" refType="w" fact="0.4658"/>
                  <dgm:constr type="ctrY" for="ch" forName="dot5" refType="h" fact="0.5178"/>
                  <dgm:constr type="w" for="ch" forName="dot5" refType="userD"/>
                  <dgm:constr type="h" for="ch" forName="dot5" refType="userD"/>
                  <dgm:constr type="ctrX" for="ch" forName="dotArrow1" refType="w" fact="0.4766"/>
                  <dgm:constr type="ctrY" for="ch" forName="dotArrow1" refType="h" fact="0.0718"/>
                  <dgm:constr type="w" for="ch" forName="dotArrow1" refType="userD"/>
                  <dgm:constr type="h" for="ch" forName="dotArrow1" refType="userD"/>
                  <dgm:constr type="ctrX" for="ch" forName="dotArrow2" refType="w" fact="0.4488"/>
                  <dgm:constr type="ctrY" for="ch" forName="dotArrow2" refType="h" fact="0.0468"/>
                  <dgm:constr type="w" for="ch" forName="dotArrow2" refType="userD"/>
                  <dgm:constr type="h" for="ch" forName="dotArrow2" refType="userD"/>
                  <dgm:constr type="ctrX" for="ch" forName="dotArrow3" refType="w" fact="0.421"/>
                  <dgm:constr type="ctrY" for="ch" forName="dotArrow3" refType="h" fact="0.0218"/>
                  <dgm:constr type="w" for="ch" forName="dotArrow3" refType="userD"/>
                  <dgm:constr type="h" for="ch" forName="dotArrow3" refType="userD"/>
                  <dgm:constr type="ctrX" for="ch" forName="dotArrow4" refType="w" fact="0.3932"/>
                  <dgm:constr type="ctrY" for="ch" forName="dotArrow4" refType="h" fact="0.0468"/>
                  <dgm:constr type="w" for="ch" forName="dotArrow4" refType="userD"/>
                  <dgm:constr type="h" for="ch" forName="dotArrow4" refType="userD"/>
                  <dgm:constr type="ctrX" for="ch" forName="dotArrow5" refType="w" fact="0.3654"/>
                  <dgm:constr type="ctrY" for="ch" forName="dotArrow5" refType="h" fact="0.0718"/>
                  <dgm:constr type="w" for="ch" forName="dotArrow5" refType="userD"/>
                  <dgm:constr type="h" for="ch" forName="dotArrow5" refType="userD"/>
                  <dgm:constr type="ctrX" for="ch" forName="dotArrow6" refType="w" fact="0.421"/>
                  <dgm:constr type="ctrY" for="ch" forName="dotArrow6" refType="h" fact="0.0745"/>
                  <dgm:constr type="w" for="ch" forName="dotArrow6" refType="userD"/>
                  <dgm:constr type="h" for="ch" forName="dotArrow6" refType="userD"/>
                  <dgm:constr type="ctrX" for="ch" forName="dotArrow7" refType="w" fact="0.421"/>
                  <dgm:constr type="ctrY" for="ch" forName="dotArrow7" refType="h" fact="0.1273"/>
                  <dgm:constr type="w" for="ch" forName="dotArrow7" refType="userD"/>
                  <dgm:constr type="h" for="ch" forName="dotArrow7" refType="userD"/>
                  <dgm:constr type="r" for="ch" forName="parTx1" refType="w" fact="0.8163"/>
                  <dgm:constr type="t" for="ch" forName="parTx1" refType="h" fact="0.8551"/>
                  <dgm:constr type="w" for="ch" forName="parTx1" refType="w" fact="0.4314"/>
                  <dgm:constr type="h" for="ch" forName="parTx1" refType="h" fact="0.1638"/>
                  <dgm:constr type="ctrX" for="ch" forName="picture1" refType="w" fact="0.8359"/>
                  <dgm:constr type="ctrY" for="ch" forName="picture1" refType="h" fact="0.8361"/>
                  <dgm:constr type="w" for="ch" forName="picture1" refType="w" fact="0.2"/>
                  <dgm:constr type="h" for="ch" forName="picture1" refType="h" fact="0.2832"/>
                  <dgm:constr type="r" for="ch" forName="parTx2" refType="w" fact="0.5388"/>
                  <dgm:constr type="t" for="ch" forName="parTx2" refType="h" fact="0.6424"/>
                  <dgm:constr type="w" for="ch" forName="parTx2" refType="w" fact="0.4314"/>
                  <dgm:constr type="h" for="ch" forName="parTx2" refType="h" fact="0.1638"/>
                  <dgm:constr type="ctrX" for="ch" forName="picture2" refType="w" fact="0.5584"/>
                  <dgm:constr type="ctrY" for="ch" forName="picture2" refType="h" fact="0.6234"/>
                  <dgm:constr type="w" for="ch" forName="picture2" refType="w" fact="0.2"/>
                  <dgm:constr type="h" for="ch" forName="picture2" refType="h" fact="0.2832"/>
                  <dgm:constr type="r" for="ch" forName="parTx3" refType="w" fact="0.4114"/>
                  <dgm:constr type="t" for="ch" forName="parTx3" refType="h" fact="0.3198"/>
                  <dgm:constr type="w" for="ch" forName="parTx3" refType="w" fact="0.4314"/>
                  <dgm:constr type="h" for="ch" forName="parTx3" refType="h" fact="0.1638"/>
                  <dgm:constr type="ctrX" for="ch" forName="picture3" refType="w" fact="0.431"/>
                  <dgm:constr type="ctrY" for="ch" forName="picture3" refType="h" fact="0.3008"/>
                  <dgm:constr type="w" for="ch" forName="picture3" refType="w" fact="0.2"/>
                  <dgm:constr type="h" for="ch" forName="picture3" refType="h" fact="0.2832"/>
                </dgm:constrLst>
              </dgm:else>
            </dgm:choose>
          </dgm:else>
        </dgm:choose>
      </dgm:if>
      <dgm:if name="Name32" axis="ch" ptType="node" func="cnt" op="equ" val="4">
        <dgm:choose name="Name33">
          <dgm:if name="Name34" func="var" arg="dir" op="equ" val="norm">
            <dgm:choose name="Name35">
              <dgm:if name="Name36" axis="des" func="maxDepth" op="gt" val="1">
                <dgm:alg type="composite">
                  <dgm:param type="ar" val="1.55"/>
                </dgm:alg>
                <dgm:constrLst>
                  <dgm:constr type="primFontSz" for="ch" forName="parTx1" op="equ" val="65"/>
                  <dgm:constr type="primFontSz" for="ch" forName="parTx2" refType="primFontSz" refFor="ch" refForName="parTx1" op="equ"/>
                  <dgm:constr type="primFontSz" for="ch" forName="parTx3" refType="primFontSz" refFor="ch" refForName="parTx1" op="equ"/>
                  <dgm:constr type="primFontSz" for="ch" forName="parTx4" refType="primFontSz" refFor="ch" refForName="parTx1" op="equ"/>
                  <dgm:constr type="primFontSz" for="ch" forName="desTx1" op="equ" val="65"/>
                  <dgm:constr type="primFontSz" for="ch" forName="desTx2" refType="primFontSz" refFor="ch" refForName="desTx1" op="equ"/>
                  <dgm:constr type="primFontSz" for="ch" forName="desTx3" refType="primFontSz" refFor="ch" refForName="desTx1" op="equ"/>
                  <dgm:constr type="primFontSz" for="ch" forName="desTx4" refType="primFontSz" refFor="ch" refForName="desTx1" op="equ"/>
                  <dgm:constr type="userD" refType="w" fact="0.0136"/>
                  <dgm:constr type="ctrX" for="ch" forName="dot1" refType="w" fact="0.3253"/>
                  <dgm:constr type="ctrY" for="ch" forName="dot1" refType="h" fact="0.8215"/>
                  <dgm:constr type="w" for="ch" forName="dot1" refType="userD"/>
                  <dgm:constr type="h" for="ch" forName="dot1" refType="userD"/>
                  <dgm:constr type="ctrX" for="ch" forName="dot2" refType="w" fact="0.2949"/>
                  <dgm:constr type="ctrY" for="ch" forName="dot2" refType="h" fact="0.843"/>
                  <dgm:constr type="w" for="ch" forName="dot2" refType="userD"/>
                  <dgm:constr type="h" for="ch" forName="dot2" refType="userD"/>
                  <dgm:constr type="ctrX" for="ch" forName="dot3" refType="w" fact="0.2635"/>
                  <dgm:constr type="ctrY" for="ch" forName="dot3" refType="h" fact="0.8607"/>
                  <dgm:constr type="w" for="ch" forName="dot3" refType="userD"/>
                  <dgm:constr type="h" for="ch" forName="dot3" refType="userD"/>
                  <dgm:constr type="ctrX" for="ch" forName="dot4" refType="w" fact="0.2313"/>
                  <dgm:constr type="ctrY" for="ch" forName="dot4" refType="h" fact="0.8745"/>
                  <dgm:constr type="w" for="ch" forName="dot4" refType="userD"/>
                  <dgm:constr type="h" for="ch" forName="dot4" refType="userD"/>
                  <dgm:constr type="ctrX" for="ch" forName="dot5" refType="w" fact="0.4675"/>
                  <dgm:constr type="ctrY" for="ch" forName="dot5" refType="h" fact="0.6419"/>
                  <dgm:constr type="w" for="ch" forName="dot5" refType="userD"/>
                  <dgm:constr type="h" for="ch" forName="dot5" refType="userD"/>
                  <dgm:constr type="ctrX" for="ch" forName="dot6" refType="w" fact="0.5486"/>
                  <dgm:constr type="ctrY" for="ch" forName="dot6" refType="h" fact="0.3784"/>
                  <dgm:constr type="w" for="ch" forName="dot6" refType="userD"/>
                  <dgm:constr type="h" for="ch" forName="dot6" refType="userD"/>
                  <dgm:constr type="ctrX" for="ch" forName="dotArrow1" refType="w" fact="0.5267"/>
                  <dgm:constr type="ctrY" for="ch" forName="dotArrow1" refType="h" fact="0.0496"/>
                  <dgm:constr type="w" for="ch" forName="dotArrow1" refType="userD"/>
                  <dgm:constr type="h" for="ch" forName="dotArrow1" refType="userD"/>
                  <dgm:constr type="ctrX" for="ch" forName="dotArrow2" refType="w" fact="0.5462"/>
                  <dgm:constr type="ctrY" for="ch" forName="dotArrow2" refType="h" fact="0.0282"/>
                  <dgm:constr type="w" for="ch" forName="dotArrow2" refType="userD"/>
                  <dgm:constr type="h" for="ch" forName="dotArrow2" refType="userD"/>
                  <dgm:constr type="ctrX" for="ch" forName="dotArrow3" refType="w" fact="0.5657"/>
                  <dgm:constr type="ctrY" for="ch" forName="dotArrow3" refType="h" fact="0.0068"/>
                  <dgm:constr type="w" for="ch" forName="dotArrow3" refType="userD"/>
                  <dgm:constr type="h" for="ch" forName="dotArrow3" refType="userD"/>
                  <dgm:constr type="ctrX" for="ch" forName="dotArrow4" refType="w" fact="0.5851"/>
                  <dgm:constr type="ctrY" for="ch" forName="dotArrow4" refType="h" fact="0.0282"/>
                  <dgm:constr type="w" for="ch" forName="dotArrow4" refType="userD"/>
                  <dgm:constr type="h" for="ch" forName="dotArrow4" refType="userD"/>
                  <dgm:constr type="ctrX" for="ch" forName="dotArrow5" refType="w" fact="0.6046"/>
                  <dgm:constr type="ctrY" for="ch" forName="dotArrow5" refType="h" fact="0.0496"/>
                  <dgm:constr type="w" for="ch" forName="dotArrow5" refType="userD"/>
                  <dgm:constr type="h" for="ch" forName="dotArrow5" refType="userD"/>
                  <dgm:constr type="ctrX" for="ch" forName="dotArrow6" refType="w" fact="0.5657"/>
                  <dgm:constr type="ctrY" for="ch" forName="dotArrow6" refType="h" fact="0.052"/>
                  <dgm:constr type="w" for="ch" forName="dotArrow6" refType="userD"/>
                  <dgm:constr type="h" for="ch" forName="dotArrow6" refType="userD"/>
                  <dgm:constr type="ctrX" for="ch" forName="dotArrow7" refType="w" fact="0.5657"/>
                  <dgm:constr type="ctrY" for="ch" forName="dotArrow7" refType="h" fact="0.0972"/>
                  <dgm:constr type="w" for="ch" forName="dotArrow7" refType="userD"/>
                  <dgm:constr type="h" for="ch" forName="dotArrow7" refType="userD"/>
                  <dgm:constr type="l" for="ch" forName="parTx1" refType="w" fact="0.1466"/>
                  <dgm:constr type="t" for="ch" forName="parTx1" refType="h" fact="0.9095"/>
                  <dgm:constr type="w" for="ch" forName="parTx1" refType="w" fact="0.294"/>
                  <dgm:constr type="h" for="ch" forName="parTx1" refType="h" fact="0.1222"/>
                  <dgm:constr type="ctrX" for="ch" forName="picture1" refType="w" fact="0.1333"/>
                  <dgm:constr type="ctrY" for="ch" forName="picture1" refType="h" fact="0.8922"/>
                  <dgm:constr type="w" for="ch" forName="picture1" refType="w" fact="0.1363"/>
                  <dgm:constr type="h" for="ch" forName="picture1" refType="h" fact="0.2113"/>
                  <dgm:constr type="l" for="ch" forName="desTx1" refType="r" refFor="ch" refForName="parTx1"/>
                  <dgm:constr type="r" for="ch" forName="desTx1" refType="w"/>
                  <dgm:constr type="t" for="ch" forName="desTx1" refType="t" refFor="ch" refForName="parTx1"/>
                  <dgm:constr type="h" for="ch" forName="desTx1" refType="h" refFor="ch" refForName="parTx1"/>
                  <dgm:constr type="l" for="ch" forName="parTx2" refType="w" fact="0.4105"/>
                  <dgm:constr type="t" for="ch" forName="parTx2" refType="h" fact="0.762"/>
                  <dgm:constr type="w" for="ch" forName="parTx2" refType="w" fact="0.294"/>
                  <dgm:constr type="h" for="ch" forName="parTx2" refType="h" fact="0.1222"/>
                  <dgm:constr type="ctrX" for="ch" forName="picture2" refType="w" fact="0.3972"/>
                  <dgm:constr type="ctrY" for="ch" forName="picture2" refType="h" fact="0.7447"/>
                  <dgm:constr type="w" for="ch" forName="picture2" refType="w" fact="0.1363"/>
                  <dgm:constr type="h" for="ch" forName="picture2" refType="h" fact="0.2113"/>
                  <dgm:constr type="l" for="ch" forName="desTx2" refType="r" refFor="ch" refForName="parTx2"/>
                  <dgm:constr type="r" for="ch" forName="desTx2" refType="w"/>
                  <dgm:constr type="t" for="ch" forName="desTx2" refType="t" refFor="ch" refForName="parTx2"/>
                  <dgm:constr type="h" for="ch" forName="desTx2" refType="h" refFor="ch" refForName="parTx2"/>
                  <dgm:constr type="l" for="ch" forName="parTx3" refType="w" fact="0.5229"/>
                  <dgm:constr type="t" for="ch" forName="parTx3" refType="h" fact="0.5294"/>
                  <dgm:constr type="w" for="ch" forName="parTx3" refType="w" fact="0.294"/>
                  <dgm:constr type="h" for="ch" forName="parTx3" refType="h" fact="0.1222"/>
                  <dgm:constr type="ctrX" for="ch" forName="picture3" refType="w" fact="0.5095"/>
                  <dgm:constr type="ctrY" for="ch" forName="picture3" refType="h" fact="0.5121"/>
                  <dgm:constr type="w" for="ch" forName="picture3" refType="w" fact="0.1363"/>
                  <dgm:constr type="h" for="ch" forName="picture3" refType="h" fact="0.2113"/>
                  <dgm:constr type="l" for="ch" forName="desTx3" refType="r" refFor="ch" refForName="parTx3"/>
                  <dgm:constr type="r" for="ch" forName="desTx3" refType="w"/>
                  <dgm:constr type="t" for="ch" forName="desTx3" refType="t" refFor="ch" refForName="parTx3"/>
                  <dgm:constr type="h" for="ch" forName="desTx3" refType="h" refFor="ch" refForName="parTx3"/>
                  <dgm:constr type="l" for="ch" forName="parTx4" refType="w" fact="0.5722"/>
                  <dgm:constr type="t" for="ch" forName="parTx4" refType="h" fact="0.2523"/>
                  <dgm:constr type="w" for="ch" forName="parTx4" refType="w" fact="0.294"/>
                  <dgm:constr type="h" for="ch" forName="parTx4" refType="h" fact="0.1222"/>
                  <dgm:constr type="ctrX" for="ch" forName="picture4" refType="w" fact="0.5588"/>
                  <dgm:constr type="ctrY" for="ch" forName="picture4" refType="h" fact="0.235"/>
                  <dgm:constr type="w" for="ch" forName="picture4" refType="w" fact="0.1363"/>
                  <dgm:constr type="h" for="ch" forName="picture4" refType="h" fact="0.2113"/>
                  <dgm:constr type="l" for="ch" forName="desTx4" refType="r" refFor="ch" refForName="parTx4"/>
                  <dgm:constr type="r" for="ch" forName="desTx4" refType="w"/>
                  <dgm:constr type="t" for="ch" forName="desTx4" refType="t" refFor="ch" refForName="parTx4"/>
                  <dgm:constr type="h" for="ch" forName="desTx4" refType="h" refFor="ch" refForName="parTx4"/>
                </dgm:constrLst>
              </dgm:if>
              <dgm:else name="Name37">
                <dgm:alg type="composite">
                  <dgm:param type="ar" val="1.2675"/>
                </dgm:alg>
                <dgm:constrLst>
                  <dgm:constr type="primFontSz" for="ch" forName="parTx1" op="equ" val="65"/>
                  <dgm:constr type="primFontSz" for="ch" forName="parTx2" refType="primFontSz" refFor="ch" refForName="parTx1" op="equ"/>
                  <dgm:constr type="primFontSz" for="ch" forName="parTx3" refType="primFontSz" refFor="ch" refForName="parTx1" op="equ"/>
                  <dgm:constr type="primFontSz" for="ch" forName="parTx4" refType="primFontSz" refFor="ch" refForName="parTx1" op="equ"/>
                  <dgm:constr type="userD" refType="w" fact="0.0167"/>
                  <dgm:constr type="ctrX" for="ch" forName="dot1" refType="w" fact="0.3978"/>
                  <dgm:constr type="ctrY" for="ch" forName="dot1" refType="h" fact="0.8215"/>
                  <dgm:constr type="w" for="ch" forName="dot1" refType="userD"/>
                  <dgm:constr type="h" for="ch" forName="dot1" refType="userD"/>
                  <dgm:constr type="ctrX" for="ch" forName="dot2" refType="w" fact="0.3606"/>
                  <dgm:constr type="ctrY" for="ch" forName="dot2" refType="h" fact="0.843"/>
                  <dgm:constr type="w" for="ch" forName="dot2" refType="userD"/>
                  <dgm:constr type="h" for="ch" forName="dot2" refType="userD"/>
                  <dgm:constr type="ctrX" for="ch" forName="dot3" refType="w" fact="0.3223"/>
                  <dgm:constr type="ctrY" for="ch" forName="dot3" refType="h" fact="0.8607"/>
                  <dgm:constr type="w" for="ch" forName="dot3" refType="userD"/>
                  <dgm:constr type="h" for="ch" forName="dot3" refType="userD"/>
                  <dgm:constr type="ctrX" for="ch" forName="dot4" refType="w" fact="0.2829"/>
                  <dgm:constr type="ctrY" for="ch" forName="dot4" refType="h" fact="0.8745"/>
                  <dgm:constr type="w" for="ch" forName="dot4" refType="userD"/>
                  <dgm:constr type="h" for="ch" forName="dot4" refType="userD"/>
                  <dgm:constr type="ctrX" for="ch" forName="dot5" refType="w" fact="0.5717"/>
                  <dgm:constr type="ctrY" for="ch" forName="dot5" refType="h" fact="0.6419"/>
                  <dgm:constr type="w" for="ch" forName="dot5" refType="userD"/>
                  <dgm:constr type="h" for="ch" forName="dot5" refType="userD"/>
                  <dgm:constr type="ctrX" for="ch" forName="dot6" refType="w" fact="0.6709"/>
                  <dgm:constr type="ctrY" for="ch" forName="dot6" refType="h" fact="0.3784"/>
                  <dgm:constr type="w" for="ch" forName="dot6" refType="userD"/>
                  <dgm:constr type="h" for="ch" forName="dot6" refType="userD"/>
                  <dgm:constr type="ctrX" for="ch" forName="dotArrow1" refType="w" fact="0.6441"/>
                  <dgm:constr type="ctrY" for="ch" forName="dotArrow1" refType="h" fact="0.0496"/>
                  <dgm:constr type="w" for="ch" forName="dotArrow1" refType="userD"/>
                  <dgm:constr type="h" for="ch" forName="dotArrow1" refType="userD"/>
                  <dgm:constr type="ctrX" for="ch" forName="dotArrow2" refType="w" fact="0.6679"/>
                  <dgm:constr type="ctrY" for="ch" forName="dotArrow2" refType="h" fact="0.0282"/>
                  <dgm:constr type="w" for="ch" forName="dotArrow2" refType="userD"/>
                  <dgm:constr type="h" for="ch" forName="dotArrow2" refType="userD"/>
                  <dgm:constr type="ctrX" for="ch" forName="dotArrow3" refType="w" fact="0.6917"/>
                  <dgm:constr type="ctrY" for="ch" forName="dotArrow3" refType="h" fact="0.0068"/>
                  <dgm:constr type="w" for="ch" forName="dotArrow3" refType="userD"/>
                  <dgm:constr type="h" for="ch" forName="dotArrow3" refType="userD"/>
                  <dgm:constr type="ctrX" for="ch" forName="dotArrow4" refType="w" fact="0.7155"/>
                  <dgm:constr type="ctrY" for="ch" forName="dotArrow4" refType="h" fact="0.0282"/>
                  <dgm:constr type="w" for="ch" forName="dotArrow4" refType="userD"/>
                  <dgm:constr type="h" for="ch" forName="dotArrow4" refType="userD"/>
                  <dgm:constr type="ctrX" for="ch" forName="dotArrow5" refType="w" fact="0.7394"/>
                  <dgm:constr type="ctrY" for="ch" forName="dotArrow5" refType="h" fact="0.0496"/>
                  <dgm:constr type="w" for="ch" forName="dotArrow5" refType="userD"/>
                  <dgm:constr type="h" for="ch" forName="dotArrow5" refType="userD"/>
                  <dgm:constr type="ctrX" for="ch" forName="dotArrow6" refType="w" fact="0.6917"/>
                  <dgm:constr type="ctrY" for="ch" forName="dotArrow6" refType="h" fact="0.052"/>
                  <dgm:constr type="w" for="ch" forName="dotArrow6" refType="userD"/>
                  <dgm:constr type="h" for="ch" forName="dotArrow6" refType="userD"/>
                  <dgm:constr type="ctrX" for="ch" forName="dotArrow7" refType="w" fact="0.6917"/>
                  <dgm:constr type="ctrY" for="ch" forName="dotArrow7" refType="h" fact="0.0972"/>
                  <dgm:constr type="w" for="ch" forName="dotArrow7" refType="userD"/>
                  <dgm:constr type="h" for="ch" forName="dotArrow7" refType="userD"/>
                  <dgm:constr type="l" for="ch" forName="parTx1" refType="w" fact="0.1793"/>
                  <dgm:constr type="t" for="ch" forName="parTx1" refType="h" fact="0.9064"/>
                  <dgm:constr type="w" for="ch" forName="parTx1" refType="w" fact="0.3595"/>
                  <dgm:constr type="h" for="ch" forName="parTx1" refType="h" fact="0.1222"/>
                  <dgm:constr type="ctrX" for="ch" forName="picture1" refType="w" fact="0.163"/>
                  <dgm:constr type="ctrY" for="ch" forName="picture1" refType="h" fact="0.8922"/>
                  <dgm:constr type="w" for="ch" forName="picture1" refType="w" fact="0.1667"/>
                  <dgm:constr type="h" for="ch" forName="picture1" refType="h" fact="0.2113"/>
                  <dgm:constr type="l" for="ch" forName="parTx2" refType="w" fact="0.502"/>
                  <dgm:constr type="t" for="ch" forName="parTx2" refType="h" fact="0.7589"/>
                  <dgm:constr type="w" for="ch" forName="parTx2" refType="w" fact="0.3595"/>
                  <dgm:constr type="h" for="ch" forName="parTx2" refType="h" fact="0.1222"/>
                  <dgm:constr type="ctrX" for="ch" forName="picture2" refType="w" fact="0.4857"/>
                  <dgm:constr type="ctrY" for="ch" forName="picture2" refType="h" fact="0.7447"/>
                  <dgm:constr type="w" for="ch" forName="picture2" refType="w" fact="0.1667"/>
                  <dgm:constr type="h" for="ch" forName="picture2" refType="h" fact="0.2113"/>
                  <dgm:constr type="l" for="ch" forName="parTx3" refType="w" fact="0.6394"/>
                  <dgm:constr type="t" for="ch" forName="parTx3" refType="h" fact="0.5263"/>
                  <dgm:constr type="w" for="ch" forName="parTx3" refType="w" fact="0.3595"/>
                  <dgm:constr type="h" for="ch" forName="parTx3" refType="h" fact="0.1222"/>
                  <dgm:constr type="ctrX" for="ch" forName="picture3" refType="w" fact="0.6231"/>
                  <dgm:constr type="ctrY" for="ch" forName="picture3" refType="h" fact="0.5121"/>
                  <dgm:constr type="w" for="ch" forName="picture3" refType="w" fact="0.1667"/>
                  <dgm:constr type="h" for="ch" forName="picture3" refType="h" fact="0.2113"/>
                  <dgm:constr type="l" for="ch" forName="parTx4" refType="w" fact="0.6997"/>
                  <dgm:constr type="t" for="ch" forName="parTx4" refType="h" fact="0.2492"/>
                  <dgm:constr type="w" for="ch" forName="parTx4" refType="w" fact="0.3595"/>
                  <dgm:constr type="h" for="ch" forName="parTx4" refType="h" fact="0.1222"/>
                  <dgm:constr type="ctrX" for="ch" forName="picture4" refType="w" fact="0.6834"/>
                  <dgm:constr type="ctrY" for="ch" forName="picture4" refType="h" fact="0.235"/>
                  <dgm:constr type="w" for="ch" forName="picture4" refType="w" fact="0.1667"/>
                  <dgm:constr type="h" for="ch" forName="picture4" refType="h" fact="0.2113"/>
                </dgm:constrLst>
              </dgm:else>
            </dgm:choose>
          </dgm:if>
          <dgm:else name="Name38">
            <dgm:choose name="Name39">
              <dgm:if name="Name40" axis="des" func="maxDepth" op="gt" val="1">
                <dgm:alg type="composite">
                  <dgm:param type="ar" val="1.55"/>
                </dgm:alg>
                <dgm:constrLst>
                  <dgm:constr type="primFontSz" for="ch" forName="parTx1" op="equ" val="65"/>
                  <dgm:constr type="primFontSz" for="ch" forName="parTx2" refType="primFontSz" refFor="ch" refForName="parTx1" op="equ"/>
                  <dgm:constr type="primFontSz" for="ch" forName="parTx3" refType="primFontSz" refFor="ch" refForName="parTx1" op="equ"/>
                  <dgm:constr type="primFontSz" for="ch" forName="parTx4" refType="primFontSz" refFor="ch" refForName="parTx1" op="equ"/>
                  <dgm:constr type="primFontSz" for="ch" forName="desTx1" op="equ" val="65"/>
                  <dgm:constr type="primFontSz" for="ch" forName="desTx2" refType="primFontSz" refFor="ch" refForName="desTx1" op="equ"/>
                  <dgm:constr type="primFontSz" for="ch" forName="desTx3" refType="primFontSz" refFor="ch" refForName="desTx1" op="equ"/>
                  <dgm:constr type="primFontSz" for="ch" forName="desTx4" refType="primFontSz" refFor="ch" refForName="desTx1" op="equ"/>
                  <dgm:constr type="userD" refType="w" fact="0.0136"/>
                  <dgm:constr type="ctrX" for="ch" forName="dot1" refType="w" fact="0.6747"/>
                  <dgm:constr type="ctrY" for="ch" forName="dot1" refType="h" fact="0.8215"/>
                  <dgm:constr type="w" for="ch" forName="dot1" refType="userD"/>
                  <dgm:constr type="h" for="ch" forName="dot1" refType="userD"/>
                  <dgm:constr type="ctrX" for="ch" forName="dot2" refType="w" fact="0.7051"/>
                  <dgm:constr type="ctrY" for="ch" forName="dot2" refType="h" fact="0.843"/>
                  <dgm:constr type="w" for="ch" forName="dot2" refType="userD"/>
                  <dgm:constr type="h" for="ch" forName="dot2" refType="userD"/>
                  <dgm:constr type="ctrX" for="ch" forName="dot3" refType="w" fact="0.7365"/>
                  <dgm:constr type="ctrY" for="ch" forName="dot3" refType="h" fact="0.8607"/>
                  <dgm:constr type="w" for="ch" forName="dot3" refType="userD"/>
                  <dgm:constr type="h" for="ch" forName="dot3" refType="userD"/>
                  <dgm:constr type="ctrX" for="ch" forName="dot4" refType="w" fact="0.7687"/>
                  <dgm:constr type="ctrY" for="ch" forName="dot4" refType="h" fact="0.8745"/>
                  <dgm:constr type="w" for="ch" forName="dot4" refType="userD"/>
                  <dgm:constr type="h" for="ch" forName="dot4" refType="userD"/>
                  <dgm:constr type="ctrX" for="ch" forName="dot5" refType="w" fact="0.5325"/>
                  <dgm:constr type="ctrY" for="ch" forName="dot5" refType="h" fact="0.6419"/>
                  <dgm:constr type="w" for="ch" forName="dot5" refType="userD"/>
                  <dgm:constr type="h" for="ch" forName="dot5" refType="userD"/>
                  <dgm:constr type="ctrX" for="ch" forName="dot6" refType="w" fact="0.4514"/>
                  <dgm:constr type="ctrY" for="ch" forName="dot6" refType="h" fact="0.3784"/>
                  <dgm:constr type="w" for="ch" forName="dot6" refType="userD"/>
                  <dgm:constr type="h" for="ch" forName="dot6" refType="userD"/>
                  <dgm:constr type="ctrX" for="ch" forName="dotArrow1" refType="w" fact="0.4733"/>
                  <dgm:constr type="ctrY" for="ch" forName="dotArrow1" refType="h" fact="0.0496"/>
                  <dgm:constr type="w" for="ch" forName="dotArrow1" refType="userD"/>
                  <dgm:constr type="h" for="ch" forName="dotArrow1" refType="userD"/>
                  <dgm:constr type="ctrX" for="ch" forName="dotArrow2" refType="w" fact="0.4538"/>
                  <dgm:constr type="ctrY" for="ch" forName="dotArrow2" refType="h" fact="0.0282"/>
                  <dgm:constr type="w" for="ch" forName="dotArrow2" refType="userD"/>
                  <dgm:constr type="h" for="ch" forName="dotArrow2" refType="userD"/>
                  <dgm:constr type="ctrX" for="ch" forName="dotArrow3" refType="w" fact="0.4343"/>
                  <dgm:constr type="ctrY" for="ch" forName="dotArrow3" refType="h" fact="0.0068"/>
                  <dgm:constr type="w" for="ch" forName="dotArrow3" refType="userD"/>
                  <dgm:constr type="h" for="ch" forName="dotArrow3" refType="userD"/>
                  <dgm:constr type="ctrX" for="ch" forName="dotArrow4" refType="w" fact="0.4149"/>
                  <dgm:constr type="ctrY" for="ch" forName="dotArrow4" refType="h" fact="0.0282"/>
                  <dgm:constr type="w" for="ch" forName="dotArrow4" refType="userD"/>
                  <dgm:constr type="h" for="ch" forName="dotArrow4" refType="userD"/>
                  <dgm:constr type="ctrX" for="ch" forName="dotArrow5" refType="w" fact="0.3954"/>
                  <dgm:constr type="ctrY" for="ch" forName="dotArrow5" refType="h" fact="0.0496"/>
                  <dgm:constr type="w" for="ch" forName="dotArrow5" refType="userD"/>
                  <dgm:constr type="h" for="ch" forName="dotArrow5" refType="userD"/>
                  <dgm:constr type="ctrX" for="ch" forName="dotArrow6" refType="w" fact="0.4343"/>
                  <dgm:constr type="ctrY" for="ch" forName="dotArrow6" refType="h" fact="0.052"/>
                  <dgm:constr type="w" for="ch" forName="dotArrow6" refType="userD"/>
                  <dgm:constr type="h" for="ch" forName="dotArrow6" refType="userD"/>
                  <dgm:constr type="ctrX" for="ch" forName="dotArrow7" refType="w" fact="0.4343"/>
                  <dgm:constr type="ctrY" for="ch" forName="dotArrow7" refType="h" fact="0.0972"/>
                  <dgm:constr type="w" for="ch" forName="dotArrow7" refType="userD"/>
                  <dgm:constr type="h" for="ch" forName="dotArrow7" refType="userD"/>
                  <dgm:constr type="r" for="ch" forName="parTx1" refType="w" fact="0.8534"/>
                  <dgm:constr type="t" for="ch" forName="parTx1" refType="h" fact="0.9095"/>
                  <dgm:constr type="w" for="ch" forName="parTx1" refType="w" fact="0.294"/>
                  <dgm:constr type="h" for="ch" forName="parTx1" refType="h" fact="0.1222"/>
                  <dgm:constr type="ctrX" for="ch" forName="picture1" refType="w" fact="0.8667"/>
                  <dgm:constr type="ctrY" for="ch" forName="picture1" refType="h" fact="0.8922"/>
                  <dgm:constr type="w" for="ch" forName="picture1" refType="w" fact="0.1363"/>
                  <dgm:constr type="h" for="ch" forName="picture1" refType="h" fact="0.2113"/>
                  <dgm:constr type="r" for="ch" forName="desTx1" refType="l" refFor="ch" refForName="parTx1"/>
                  <dgm:constr type="l" for="ch" forName="desTx1"/>
                  <dgm:constr type="t" for="ch" forName="desTx1" refType="t" refFor="ch" refForName="parTx1"/>
                  <dgm:constr type="h" for="ch" forName="desTx1" refType="h" refFor="ch" refForName="parTx1"/>
                  <dgm:constr type="r" for="ch" forName="parTx2" refType="w" fact="0.5895"/>
                  <dgm:constr type="t" for="ch" forName="parTx2" refType="h" fact="0.762"/>
                  <dgm:constr type="w" for="ch" forName="parTx2" refType="w" fact="0.294"/>
                  <dgm:constr type="h" for="ch" forName="parTx2" refType="h" fact="0.1222"/>
                  <dgm:constr type="ctrX" for="ch" forName="picture2" refType="w" fact="0.6028"/>
                  <dgm:constr type="ctrY" for="ch" forName="picture2" refType="h" fact="0.7447"/>
                  <dgm:constr type="w" for="ch" forName="picture2" refType="w" fact="0.1363"/>
                  <dgm:constr type="h" for="ch" forName="picture2" refType="h" fact="0.2113"/>
                  <dgm:constr type="r" for="ch" forName="desTx2" refType="l" refFor="ch" refForName="parTx2"/>
                  <dgm:constr type="l" for="ch" forName="desTx2"/>
                  <dgm:constr type="t" for="ch" forName="desTx2" refType="t" refFor="ch" refForName="parTx2"/>
                  <dgm:constr type="h" for="ch" forName="desTx2" refType="h" refFor="ch" refForName="parTx2"/>
                  <dgm:constr type="r" for="ch" forName="parTx3" refType="w" fact="0.4771"/>
                  <dgm:constr type="t" for="ch" forName="parTx3" refType="h" fact="0.5294"/>
                  <dgm:constr type="w" for="ch" forName="parTx3" refType="w" fact="0.294"/>
                  <dgm:constr type="h" for="ch" forName="parTx3" refType="h" fact="0.1222"/>
                  <dgm:constr type="ctrX" for="ch" forName="picture3" refType="w" fact="0.4905"/>
                  <dgm:constr type="ctrY" for="ch" forName="picture3" refType="h" fact="0.5121"/>
                  <dgm:constr type="w" for="ch" forName="picture3" refType="w" fact="0.1363"/>
                  <dgm:constr type="h" for="ch" forName="picture3" refType="h" fact="0.2113"/>
                  <dgm:constr type="r" for="ch" forName="desTx3" refType="l" refFor="ch" refForName="parTx3"/>
                  <dgm:constr type="l" for="ch" forName="desTx3"/>
                  <dgm:constr type="t" for="ch" forName="desTx3" refType="t" refFor="ch" refForName="parTx3"/>
                  <dgm:constr type="h" for="ch" forName="desTx3" refType="h" refFor="ch" refForName="parTx3"/>
                  <dgm:constr type="r" for="ch" forName="parTx4" refType="w" fact="0.4278"/>
                  <dgm:constr type="t" for="ch" forName="parTx4" refType="h" fact="0.2523"/>
                  <dgm:constr type="w" for="ch" forName="parTx4" refType="w" fact="0.294"/>
                  <dgm:constr type="h" for="ch" forName="parTx4" refType="h" fact="0.1222"/>
                  <dgm:constr type="ctrX" for="ch" forName="picture4" refType="w" fact="0.4412"/>
                  <dgm:constr type="ctrY" for="ch" forName="picture4" refType="h" fact="0.235"/>
                  <dgm:constr type="w" for="ch" forName="picture4" refType="w" fact="0.1363"/>
                  <dgm:constr type="h" for="ch" forName="picture4" refType="h" fact="0.2113"/>
                  <dgm:constr type="r" for="ch" forName="desTx4" refType="l" refFor="ch" refForName="parTx4"/>
                  <dgm:constr type="l" for="ch" forName="desTx4"/>
                  <dgm:constr type="t" for="ch" forName="desTx4" refType="t" refFor="ch" refForName="parTx4"/>
                  <dgm:constr type="h" for="ch" forName="desTx4" refType="h" refFor="ch" refForName="parTx4"/>
                </dgm:constrLst>
              </dgm:if>
              <dgm:else name="Name41">
                <dgm:alg type="composite">
                  <dgm:param type="ar" val="1.2675"/>
                </dgm:alg>
                <dgm:constrLst>
                  <dgm:constr type="primFontSz" for="ch" forName="parTx1" op="equ" val="65"/>
                  <dgm:constr type="primFontSz" for="ch" forName="parTx2" refType="primFontSz" refFor="ch" refForName="parTx1" op="equ"/>
                  <dgm:constr type="primFontSz" for="ch" forName="parTx3" refType="primFontSz" refFor="ch" refForName="parTx1" op="equ"/>
                  <dgm:constr type="primFontSz" for="ch" forName="parTx4" refType="primFontSz" refFor="ch" refForName="parTx1" op="equ"/>
                  <dgm:constr type="userD" refType="w" fact="0.0167"/>
                  <dgm:constr type="ctrX" for="ch" forName="dot1" refType="w" fact="0.6022"/>
                  <dgm:constr type="ctrY" for="ch" forName="dot1" refType="h" fact="0.8215"/>
                  <dgm:constr type="w" for="ch" forName="dot1" refType="userD"/>
                  <dgm:constr type="h" for="ch" forName="dot1" refType="userD"/>
                  <dgm:constr type="ctrX" for="ch" forName="dot2" refType="w" fact="0.6394"/>
                  <dgm:constr type="ctrY" for="ch" forName="dot2" refType="h" fact="0.843"/>
                  <dgm:constr type="w" for="ch" forName="dot2" refType="userD"/>
                  <dgm:constr type="h" for="ch" forName="dot2" refType="userD"/>
                  <dgm:constr type="ctrX" for="ch" forName="dot3" refType="w" fact="0.6777"/>
                  <dgm:constr type="ctrY" for="ch" forName="dot3" refType="h" fact="0.8607"/>
                  <dgm:constr type="w" for="ch" forName="dot3" refType="userD"/>
                  <dgm:constr type="h" for="ch" forName="dot3" refType="userD"/>
                  <dgm:constr type="ctrX" for="ch" forName="dot4" refType="w" fact="0.7171"/>
                  <dgm:constr type="ctrY" for="ch" forName="dot4" refType="h" fact="0.8745"/>
                  <dgm:constr type="w" for="ch" forName="dot4" refType="userD"/>
                  <dgm:constr type="h" for="ch" forName="dot4" refType="userD"/>
                  <dgm:constr type="ctrX" for="ch" forName="dot5" refType="w" fact="0.4283"/>
                  <dgm:constr type="ctrY" for="ch" forName="dot5" refType="h" fact="0.6419"/>
                  <dgm:constr type="w" for="ch" forName="dot5" refType="userD"/>
                  <dgm:constr type="h" for="ch" forName="dot5" refType="userD"/>
                  <dgm:constr type="ctrX" for="ch" forName="dot6" refType="w" fact="0.3291"/>
                  <dgm:constr type="ctrY" for="ch" forName="dot6" refType="h" fact="0.3784"/>
                  <dgm:constr type="w" for="ch" forName="dot6" refType="userD"/>
                  <dgm:constr type="h" for="ch" forName="dot6" refType="userD"/>
                  <dgm:constr type="ctrX" for="ch" forName="dotArrow1" refType="w" fact="0.3559"/>
                  <dgm:constr type="ctrY" for="ch" forName="dotArrow1" refType="h" fact="0.0496"/>
                  <dgm:constr type="w" for="ch" forName="dotArrow1" refType="userD"/>
                  <dgm:constr type="h" for="ch" forName="dotArrow1" refType="userD"/>
                  <dgm:constr type="ctrX" for="ch" forName="dotArrow2" refType="w" fact="0.3321"/>
                  <dgm:constr type="ctrY" for="ch" forName="dotArrow2" refType="h" fact="0.0282"/>
                  <dgm:constr type="w" for="ch" forName="dotArrow2" refType="userD"/>
                  <dgm:constr type="h" for="ch" forName="dotArrow2" refType="userD"/>
                  <dgm:constr type="ctrX" for="ch" forName="dotArrow3" refType="w" fact="0.3083"/>
                  <dgm:constr type="ctrY" for="ch" forName="dotArrow3" refType="h" fact="0.0068"/>
                  <dgm:constr type="w" for="ch" forName="dotArrow3" refType="userD"/>
                  <dgm:constr type="h" for="ch" forName="dotArrow3" refType="userD"/>
                  <dgm:constr type="ctrX" for="ch" forName="dotArrow4" refType="w" fact="0.2845"/>
                  <dgm:constr type="ctrY" for="ch" forName="dotArrow4" refType="h" fact="0.0282"/>
                  <dgm:constr type="w" for="ch" forName="dotArrow4" refType="userD"/>
                  <dgm:constr type="h" for="ch" forName="dotArrow4" refType="userD"/>
                  <dgm:constr type="ctrX" for="ch" forName="dotArrow5" refType="w" fact="0.2606"/>
                  <dgm:constr type="ctrY" for="ch" forName="dotArrow5" refType="h" fact="0.0496"/>
                  <dgm:constr type="w" for="ch" forName="dotArrow5" refType="userD"/>
                  <dgm:constr type="h" for="ch" forName="dotArrow5" refType="userD"/>
                  <dgm:constr type="ctrX" for="ch" forName="dotArrow6" refType="w" fact="0.3083"/>
                  <dgm:constr type="ctrY" for="ch" forName="dotArrow6" refType="h" fact="0.052"/>
                  <dgm:constr type="w" for="ch" forName="dotArrow6" refType="userD"/>
                  <dgm:constr type="h" for="ch" forName="dotArrow6" refType="userD"/>
                  <dgm:constr type="ctrX" for="ch" forName="dotArrow7" refType="w" fact="0.3083"/>
                  <dgm:constr type="ctrY" for="ch" forName="dotArrow7" refType="h" fact="0.0972"/>
                  <dgm:constr type="w" for="ch" forName="dotArrow7" refType="userD"/>
                  <dgm:constr type="h" for="ch" forName="dotArrow7" refType="userD"/>
                  <dgm:constr type="r" for="ch" forName="parTx1" refType="w" fact="0.8207"/>
                  <dgm:constr type="t" for="ch" forName="parTx1" refType="h" fact="0.9064"/>
                  <dgm:constr type="w" for="ch" forName="parTx1" refType="w" fact="0.3595"/>
                  <dgm:constr type="h" for="ch" forName="parTx1" refType="h" fact="0.1222"/>
                  <dgm:constr type="ctrX" for="ch" forName="picture1" refType="w" fact="0.837"/>
                  <dgm:constr type="ctrY" for="ch" forName="picture1" refType="h" fact="0.8922"/>
                  <dgm:constr type="w" for="ch" forName="picture1" refType="w" fact="0.1667"/>
                  <dgm:constr type="h" for="ch" forName="picture1" refType="h" fact="0.2113"/>
                  <dgm:constr type="r" for="ch" forName="parTx2" refType="w" fact="0.498"/>
                  <dgm:constr type="t" for="ch" forName="parTx2" refType="h" fact="0.7589"/>
                  <dgm:constr type="w" for="ch" forName="parTx2" refType="w" fact="0.3595"/>
                  <dgm:constr type="h" for="ch" forName="parTx2" refType="h" fact="0.1222"/>
                  <dgm:constr type="ctrX" for="ch" forName="picture2" refType="w" fact="0.5143"/>
                  <dgm:constr type="ctrY" for="ch" forName="picture2" refType="h" fact="0.7447"/>
                  <dgm:constr type="w" for="ch" forName="picture2" refType="w" fact="0.1667"/>
                  <dgm:constr type="h" for="ch" forName="picture2" refType="h" fact="0.2113"/>
                  <dgm:constr type="r" for="ch" forName="parTx3" refType="w" fact="0.3606"/>
                  <dgm:constr type="t" for="ch" forName="parTx3" refType="h" fact="0.5263"/>
                  <dgm:constr type="w" for="ch" forName="parTx3" refType="w" fact="0.3595"/>
                  <dgm:constr type="h" for="ch" forName="parTx3" refType="h" fact="0.1222"/>
                  <dgm:constr type="ctrX" for="ch" forName="picture3" refType="w" fact="0.3769"/>
                  <dgm:constr type="ctrY" for="ch" forName="picture3" refType="h" fact="0.5121"/>
                  <dgm:constr type="w" for="ch" forName="picture3" refType="w" fact="0.1667"/>
                  <dgm:constr type="h" for="ch" forName="picture3" refType="h" fact="0.2113"/>
                  <dgm:constr type="r" for="ch" forName="parTx4" refType="w" fact="0.3003"/>
                  <dgm:constr type="t" for="ch" forName="parTx4" refType="h" fact="0.2492"/>
                  <dgm:constr type="w" for="ch" forName="parTx4" refType="w" fact="0.3595"/>
                  <dgm:constr type="h" for="ch" forName="parTx4" refType="h" fact="0.1222"/>
                  <dgm:constr type="ctrX" for="ch" forName="picture4" refType="w" fact="0.3166"/>
                  <dgm:constr type="ctrY" for="ch" forName="picture4" refType="h" fact="0.235"/>
                  <dgm:constr type="w" for="ch" forName="picture4" refType="w" fact="0.1667"/>
                  <dgm:constr type="h" for="ch" forName="picture4" refType="h" fact="0.2113"/>
                </dgm:constrLst>
              </dgm:else>
            </dgm:choose>
          </dgm:else>
        </dgm:choose>
      </dgm:if>
      <dgm:if name="Name42" axis="ch" ptType="node" func="cnt" op="equ" val="5">
        <dgm:choose name="Name43">
          <dgm:if name="Name44" func="var" arg="dir" op="equ" val="norm">
            <dgm:choose name="Name45">
              <dgm:if name="Name46" axis="des" func="maxDepth" op="gt" val="1">
                <dgm:alg type="composite">
                  <dgm:param type="ar" val="1.41"/>
                </dgm:alg>
                <dgm:constrLst>
                  <dgm:constr type="primFontSz" for="ch" forName="parTx1" op="equ" val="65"/>
                  <dgm:constr type="primFontSz" for="ch" forName="parTx2" refType="primFontSz" refFor="ch" refForName="parTx1" op="equ"/>
                  <dgm:constr type="primFontSz" for="ch" forName="parTx3" refType="primFontSz" refFor="ch" refForName="parTx1" op="equ"/>
                  <dgm:constr type="primFontSz" for="ch" forName="parTx4" refType="primFontSz" refFor="ch" refForName="parTx1" op="equ"/>
                  <dgm:constr type="primFontSz" for="ch" forName="parTx5" refType="primFontSz" refFor="ch" refForName="parTx1" op="equ"/>
                  <dgm:constr type="primFontSz" for="ch" forName="desTx1" op="equ" val="65"/>
                  <dgm:constr type="primFontSz" for="ch" forName="desTx2" refType="primFontSz" refFor="ch" refForName="desTx1" op="equ"/>
                  <dgm:constr type="primFontSz" for="ch" forName="desTx3" refType="primFontSz" refFor="ch" refForName="desTx1" op="equ"/>
                  <dgm:constr type="primFontSz" for="ch" forName="desTx4" refType="primFontSz" refFor="ch" refForName="desTx1" op="equ"/>
                  <dgm:constr type="primFontSz" for="ch" forName="desTx5" refType="primFontSz" refFor="ch" refForName="desTx1" op="equ"/>
                  <dgm:constr type="userD" refType="w" fact="0.0118"/>
                  <dgm:constr type="ctrX" for="ch" forName="dot1" refType="w" fact="0.3263"/>
                  <dgm:constr type="ctrY" for="ch" forName="dot1" refType="h" fact="0.8674"/>
                  <dgm:constr type="w" for="ch" forName="dot1" refType="userD"/>
                  <dgm:constr type="h" for="ch" forName="dot1" refType="userD"/>
                  <dgm:constr type="ctrX" for="ch" forName="dot2" refType="w" fact="0.3001"/>
                  <dgm:constr type="ctrY" for="ch" forName="dot2" refType="h" fact="0.8824"/>
                  <dgm:constr type="w" for="ch" forName="dot2" refType="userD"/>
                  <dgm:constr type="h" for="ch" forName="dot2" refType="userD"/>
                  <dgm:constr type="ctrX" for="ch" forName="dot3" refType="w" fact="0.2733"/>
                  <dgm:constr type="ctrY" for="ch" forName="dot3" refType="h" fact="0.8948"/>
                  <dgm:constr type="w" for="ch" forName="dot3" refType="userD"/>
                  <dgm:constr type="h" for="ch" forName="dot3" refType="userD"/>
                  <dgm:constr type="ctrX" for="ch" forName="dot4" refType="w" fact="0.2462"/>
                  <dgm:constr type="ctrY" for="ch" forName="dot4" refType="h" fact="0.9044"/>
                  <dgm:constr type="w" for="ch" forName="dot4" refType="userD"/>
                  <dgm:constr type="h" for="ch" forName="dot4" refType="userD"/>
                  <dgm:constr type="ctrX" for="ch" forName="dot5" refType="w" fact="0.4691"/>
                  <dgm:constr type="ctrY" for="ch" forName="dot5" refType="h" fact="0.7222"/>
                  <dgm:constr type="w" for="ch" forName="dot5" refType="userD"/>
                  <dgm:constr type="h" for="ch" forName="dot5" refType="userD"/>
                  <dgm:constr type="ctrX" for="ch" forName="dot6" refType="w" fact="0.4484"/>
                  <dgm:constr type="ctrY" for="ch" forName="dot6" refType="h" fact="0.7518"/>
                  <dgm:constr type="w" for="ch" forName="dot6" refType="userD"/>
                  <dgm:constr type="h" for="ch" forName="dot6" refType="userD"/>
                  <dgm:constr type="ctrX" for="ch" forName="dot7" refType="w" fact="0.5549"/>
                  <dgm:constr type="ctrY" for="ch" forName="dot7" refType="h" fact="0.5422"/>
                  <dgm:constr type="w" for="ch" forName="dot7" refType="userD"/>
                  <dgm:constr type="h" for="ch" forName="dot7" refType="userD"/>
                  <dgm:constr type="ctrX" for="ch" forName="dot8" refType="w" fact="0.601"/>
                  <dgm:constr type="ctrY" for="ch" forName="dot8" refType="h" fact="0.3229"/>
                  <dgm:constr type="w" for="ch" forName="dot8" refType="userD"/>
                  <dgm:constr type="h" for="ch" forName="dot8" refType="userD"/>
                  <dgm:constr type="ctrX" for="ch" forName="dotArrow1" refType="w" fact="0.5779"/>
                  <dgm:constr type="ctrY" for="ch" forName="dotArrow1" refType="h" fact="0.0635"/>
                  <dgm:constr type="w" for="ch" forName="dotArrow1" refType="userD"/>
                  <dgm:constr type="h" for="ch" forName="dotArrow1" refType="userD"/>
                  <dgm:constr type="ctrX" for="ch" forName="dotArrow2" refType="w" fact="0.5951"/>
                  <dgm:constr type="ctrY" for="ch" forName="dotArrow2" refType="h" fact="0.0448"/>
                  <dgm:constr type="w" for="ch" forName="dotArrow2" refType="userD"/>
                  <dgm:constr type="h" for="ch" forName="dotArrow2" refType="userD"/>
                  <dgm:constr type="ctrX" for="ch" forName="dotArrow3" refType="w" fact="0.6123"/>
                  <dgm:constr type="ctrY" for="ch" forName="dotArrow3" refType="h" fact="0.026"/>
                  <dgm:constr type="w" for="ch" forName="dotArrow3" refType="userD"/>
                  <dgm:constr type="h" for="ch" forName="dotArrow3" refType="userD"/>
                  <dgm:constr type="ctrX" for="ch" forName="dotArrow4" refType="w" fact="0.6295"/>
                  <dgm:constr type="ctrY" for="ch" forName="dotArrow4" refType="h" fact="0.0448"/>
                  <dgm:constr type="w" for="ch" forName="dotArrow4" refType="userD"/>
                  <dgm:constr type="h" for="ch" forName="dotArrow4" refType="userD"/>
                  <dgm:constr type="ctrX" for="ch" forName="dotArrow5" refType="w" fact="0.6467"/>
                  <dgm:constr type="ctrY" for="ch" forName="dotArrow5" refType="h" fact="0.0635"/>
                  <dgm:constr type="w" for="ch" forName="dotArrow5" refType="userD"/>
                  <dgm:constr type="h" for="ch" forName="dotArrow5" refType="userD"/>
                  <dgm:constr type="ctrX" for="ch" forName="dotArrow6" refType="w" fact="0.6123"/>
                  <dgm:constr type="ctrY" for="ch" forName="dotArrow6" refType="h" fact="0.0656"/>
                  <dgm:constr type="w" for="ch" forName="dotArrow6" refType="userD"/>
                  <dgm:constr type="h" for="ch" forName="dotArrow6" refType="userD"/>
                  <dgm:constr type="ctrX" for="ch" forName="dotArrow7" refType="w" fact="0.6123"/>
                  <dgm:constr type="ctrY" for="ch" forName="dotArrow7" refType="h" fact="0.1052"/>
                  <dgm:constr type="w" for="ch" forName="dotArrow7" refType="userD"/>
                  <dgm:constr type="h" for="ch" forName="dotArrow7" refType="userD"/>
                  <dgm:constr type="l" for="ch" forName="parTx1" refType="w" fact="0.1746"/>
                  <dgm:constr type="t" for="ch" forName="parTx1" refType="h" fact="0.9304"/>
                  <dgm:constr type="w" for="ch" forName="parTx1" refType="w" fact="0.2544"/>
                  <dgm:constr type="h" for="ch" forName="parTx1" refType="h" fact="0.0962"/>
                  <dgm:constr type="ctrX" for="ch" forName="picture1" refType="w" fact="0.1631"/>
                  <dgm:constr type="ctrY" for="ch" forName="picture1" refType="h" fact="0.9169"/>
                  <dgm:constr type="w" for="ch" forName="picture1" refType="w" fact="0.118"/>
                  <dgm:constr type="h" for="ch" forName="picture1" refType="h" fact="0.1663"/>
                  <dgm:constr type="l" for="ch" forName="desTx1" refType="r" refFor="ch" refForName="parTx1"/>
                  <dgm:constr type="r" for="ch" forName="desTx1" refType="w"/>
                  <dgm:constr type="t" for="ch" forName="desTx1" refType="t" refFor="ch" refForName="parTx1"/>
                  <dgm:constr type="h" for="ch" forName="desTx1" refType="h" refFor="ch" refForName="parTx1"/>
                  <dgm:constr type="l" for="ch" forName="parTx2" refType="w" fact="0.3982"/>
                  <dgm:constr type="t" for="ch" forName="parTx2" refType="h" fact="0.8167"/>
                  <dgm:constr type="w" for="ch" forName="parTx2" refType="w" fact="0.2544"/>
                  <dgm:constr type="h" for="ch" forName="parTx2" refType="h" fact="0.0962"/>
                  <dgm:constr type="ctrX" for="ch" forName="picture2" refType="w" fact="0.3866"/>
                  <dgm:constr type="ctrY" for="ch" forName="picture2" refType="h" fact="0.8032"/>
                  <dgm:constr type="w" for="ch" forName="picture2" refType="w" fact="0.118"/>
                  <dgm:constr type="h" for="ch" forName="picture2" refType="h" fact="0.1663"/>
                  <dgm:constr type="l" for="ch" forName="desTx2" refType="r" refFor="ch" refForName="parTx2"/>
                  <dgm:constr type="r" for="ch" forName="desTx2" refType="w"/>
                  <dgm:constr type="t" for="ch" forName="desTx2" refType="t" refFor="ch" refForName="parTx2"/>
                  <dgm:constr type="h" for="ch" forName="desTx2" refType="h" refFor="ch" refForName="parTx2"/>
                  <dgm:constr type="l" for="ch" forName="parTx3" refType="w" fact="0.5194"/>
                  <dgm:constr type="t" for="ch" forName="parTx3" refType="h" fact="0.6524"/>
                  <dgm:constr type="w" for="ch" forName="parTx3" refType="w" fact="0.2544"/>
                  <dgm:constr type="h" for="ch" forName="parTx3" refType="h" fact="0.0962"/>
                  <dgm:constr type="ctrX" for="ch" forName="picture3" refType="w" fact="0.5078"/>
                  <dgm:constr type="ctrY" for="ch" forName="picture3" refType="h" fact="0.6389"/>
                  <dgm:constr type="w" for="ch" forName="picture3" refType="w" fact="0.118"/>
                  <dgm:constr type="h" for="ch" forName="picture3" refType="h" fact="0.1663"/>
                  <dgm:constr type="l" for="ch" forName="desTx3" refType="r" refFor="ch" refForName="parTx3"/>
                  <dgm:constr type="r" for="ch" forName="desTx3" refType="w"/>
                  <dgm:constr type="t" for="ch" forName="desTx3" refType="t" refFor="ch" refForName="parTx3"/>
                  <dgm:constr type="h" for="ch" forName="desTx3" refType="h" refFor="ch" refForName="parTx3"/>
                  <dgm:constr type="l" for="ch" forName="parTx4" refType="w" fact="0.5827"/>
                  <dgm:constr type="t" for="ch" forName="parTx4" refType="h" fact="0.4412"/>
                  <dgm:constr type="w" for="ch" forName="parTx4" refType="w" fact="0.2544"/>
                  <dgm:constr type="h" for="ch" forName="parTx4" refType="h" fact="0.0962"/>
                  <dgm:constr type="ctrX" for="ch" forName="picture4" refType="w" fact="0.5712"/>
                  <dgm:constr type="ctrY" for="ch" forName="picture4" refType="h" fact="0.4277"/>
                  <dgm:constr type="w" for="ch" forName="picture4" refType="w" fact="0.118"/>
                  <dgm:constr type="h" for="ch" forName="picture4" refType="h" fact="0.1663"/>
                  <dgm:constr type="l" for="ch" forName="desTx4" refType="r" refFor="ch" refForName="parTx4"/>
                  <dgm:constr type="r" for="ch" forName="desTx4" refType="w"/>
                  <dgm:constr type="t" for="ch" forName="desTx4" refType="t" refFor="ch" refForName="parTx4"/>
                  <dgm:constr type="h" for="ch" forName="desTx4" refType="h" refFor="ch" refForName="parTx4"/>
                  <dgm:constr type="l" for="ch" forName="parTx5" refType="w" fact="0.618"/>
                  <dgm:constr type="t" for="ch" forName="parTx5" refType="h" fact="0.2262"/>
                  <dgm:constr type="w" for="ch" forName="parTx5" refType="w" fact="0.2544"/>
                  <dgm:constr type="h" for="ch" forName="parTx5" refType="h" fact="0.0962"/>
                  <dgm:constr type="ctrX" for="ch" forName="picture5" refType="w" fact="0.6064"/>
                  <dgm:constr type="ctrY" for="ch" forName="picture5" refType="h" fact="0.2127"/>
                  <dgm:constr type="w" for="ch" forName="picture5" refType="w" fact="0.118"/>
                  <dgm:constr type="h" for="ch" forName="picture5" refType="h" fact="0.1663"/>
                  <dgm:constr type="l" for="ch" forName="desTx5" refType="r" refFor="ch" refForName="parTx5"/>
                  <dgm:constr type="r" for="ch" forName="desTx5" refType="w"/>
                  <dgm:constr type="t" for="ch" forName="desTx5" refType="t" refFor="ch" refForName="parTx5"/>
                  <dgm:constr type="h" for="ch" forName="desTx5" refType="h" refFor="ch" refForName="parTx5"/>
                </dgm:constrLst>
              </dgm:if>
              <dgm:else name="Name47">
                <dgm:alg type="composite">
                  <dgm:param type="ar" val="1.1643"/>
                </dgm:alg>
                <dgm:constrLst>
                  <dgm:constr type="primFontSz" for="ch" forName="parTx1" op="equ" val="65"/>
                  <dgm:constr type="primFontSz" for="ch" forName="parTx2" refType="primFontSz" refFor="ch" refForName="parTx1" op="equ"/>
                  <dgm:constr type="primFontSz" for="ch" forName="parTx3" refType="primFontSz" refFor="ch" refForName="parTx1" op="equ"/>
                  <dgm:constr type="primFontSz" for="ch" forName="parTx4" refType="primFontSz" refFor="ch" refForName="parTx1" op="equ"/>
                  <dgm:constr type="primFontSz" for="ch" forName="parTx5" refType="primFontSz" refFor="ch" refForName="parTx1" op="equ"/>
                  <dgm:constr type="userD" refType="w" fact="0.0143"/>
                  <dgm:constr type="ctrX" for="ch" forName="dot1" refType="w" fact="0.3951"/>
                  <dgm:constr type="ctrY" for="ch" forName="dot1" refType="h" fact="0.8674"/>
                  <dgm:constr type="w" for="ch" forName="dot1" refType="userD"/>
                  <dgm:constr type="h" for="ch" forName="dot1" refType="userD"/>
                  <dgm:constr type="ctrX" for="ch" forName="dot2" refType="w" fact="0.3634"/>
                  <dgm:constr type="ctrY" for="ch" forName="dot2" refType="h" fact="0.8824"/>
                  <dgm:constr type="w" for="ch" forName="dot2" refType="userD"/>
                  <dgm:constr type="h" for="ch" forName="dot2" refType="userD"/>
                  <dgm:constr type="ctrX" for="ch" forName="dot3" refType="w" fact="0.331"/>
                  <dgm:constr type="ctrY" for="ch" forName="dot3" refType="h" fact="0.8948"/>
                  <dgm:constr type="w" for="ch" forName="dot3" refType="userD"/>
                  <dgm:constr type="h" for="ch" forName="dot3" refType="userD"/>
                  <dgm:constr type="ctrX" for="ch" forName="dot4" refType="w" fact="0.2981"/>
                  <dgm:constr type="ctrY" for="ch" forName="dot4" refType="h" fact="0.9044"/>
                  <dgm:constr type="w" for="ch" forName="dot4" refType="userD"/>
                  <dgm:constr type="h" for="ch" forName="dot4" refType="userD"/>
                  <dgm:constr type="ctrX" for="ch" forName="dot5" refType="w" fact="0.5681"/>
                  <dgm:constr type="ctrY" for="ch" forName="dot5" refType="h" fact="0.7222"/>
                  <dgm:constr type="w" for="ch" forName="dot5" refType="userD"/>
                  <dgm:constr type="h" for="ch" forName="dot5" refType="userD"/>
                  <dgm:constr type="ctrX" for="ch" forName="dot6" refType="w" fact="0.543"/>
                  <dgm:constr type="ctrY" for="ch" forName="dot6" refType="h" fact="0.7518"/>
                  <dgm:constr type="w" for="ch" forName="dot6" refType="userD"/>
                  <dgm:constr type="h" for="ch" forName="dot6" refType="userD"/>
                  <dgm:constr type="ctrX" for="ch" forName="dot7" refType="w" fact="0.672"/>
                  <dgm:constr type="ctrY" for="ch" forName="dot7" refType="h" fact="0.5422"/>
                  <dgm:constr type="w" for="ch" forName="dot7" refType="userD"/>
                  <dgm:constr type="h" for="ch" forName="dot7" refType="userD"/>
                  <dgm:constr type="ctrX" for="ch" forName="dot8" refType="w" fact="0.7278"/>
                  <dgm:constr type="ctrY" for="ch" forName="dot8" refType="h" fact="0.3229"/>
                  <dgm:constr type="w" for="ch" forName="dot8" refType="userD"/>
                  <dgm:constr type="h" for="ch" forName="dot8" refType="userD"/>
                  <dgm:constr type="ctrX" for="ch" forName="dotArrow1" refType="w" fact="0.6999"/>
                  <dgm:constr type="ctrY" for="ch" forName="dotArrow1" refType="h" fact="0.0635"/>
                  <dgm:constr type="w" for="ch" forName="dotArrow1" refType="userD"/>
                  <dgm:constr type="h" for="ch" forName="dotArrow1" refType="userD"/>
                  <dgm:constr type="ctrX" for="ch" forName="dotArrow2" refType="w" fact="0.7207"/>
                  <dgm:constr type="ctrY" for="ch" forName="dotArrow2" refType="h" fact="0.0448"/>
                  <dgm:constr type="w" for="ch" forName="dotArrow2" refType="userD"/>
                  <dgm:constr type="h" for="ch" forName="dotArrow2" refType="userD"/>
                  <dgm:constr type="ctrX" for="ch" forName="dotArrow3" refType="w" fact="0.7415"/>
                  <dgm:constr type="ctrY" for="ch" forName="dotArrow3" refType="h" fact="0.026"/>
                  <dgm:constr type="w" for="ch" forName="dotArrow3" refType="userD"/>
                  <dgm:constr type="h" for="ch" forName="dotArrow3" refType="userD"/>
                  <dgm:constr type="ctrX" for="ch" forName="dotArrow4" refType="w" fact="0.7624"/>
                  <dgm:constr type="ctrY" for="ch" forName="dotArrow4" refType="h" fact="0.0448"/>
                  <dgm:constr type="w" for="ch" forName="dotArrow4" refType="userD"/>
                  <dgm:constr type="h" for="ch" forName="dotArrow4" refType="userD"/>
                  <dgm:constr type="ctrX" for="ch" forName="dotArrow5" refType="w" fact="0.7832"/>
                  <dgm:constr type="ctrY" for="ch" forName="dotArrow5" refType="h" fact="0.0635"/>
                  <dgm:constr type="w" for="ch" forName="dotArrow5" refType="userD"/>
                  <dgm:constr type="h" for="ch" forName="dotArrow5" refType="userD"/>
                  <dgm:constr type="ctrX" for="ch" forName="dotArrow6" refType="w" fact="0.7415"/>
                  <dgm:constr type="ctrY" for="ch" forName="dotArrow6" refType="h" fact="0.0656"/>
                  <dgm:constr type="w" for="ch" forName="dotArrow6" refType="userD"/>
                  <dgm:constr type="h" for="ch" forName="dotArrow6" refType="userD"/>
                  <dgm:constr type="ctrX" for="ch" forName="dotArrow7" refType="w" fact="0.7415"/>
                  <dgm:constr type="ctrY" for="ch" forName="dotArrow7" refType="h" fact="0.1052"/>
                  <dgm:constr type="w" for="ch" forName="dotArrow7" refType="userD"/>
                  <dgm:constr type="h" for="ch" forName="dotArrow7" refType="userD"/>
                  <dgm:constr type="l" for="ch" forName="parTx1" refType="w" fact="0.2115"/>
                  <dgm:constr type="t" for="ch" forName="parTx1" refType="h" fact="0.928"/>
                  <dgm:constr type="w" for="ch" forName="parTx1" refType="w" fact="0.3081"/>
                  <dgm:constr type="h" for="ch" forName="parTx1" refType="h" fact="0.0962"/>
                  <dgm:constr type="ctrX" for="ch" forName="picture1" refType="w" fact="0.1975"/>
                  <dgm:constr type="ctrY" for="ch" forName="picture1" refType="h" fact="0.9169"/>
                  <dgm:constr type="w" for="ch" forName="picture1" refType="w" fact="0.1429"/>
                  <dgm:constr type="h" for="ch" forName="picture1" refType="h" fact="0.1663"/>
                  <dgm:constr type="l" for="ch" forName="parTx2" refType="w" fact="0.4822"/>
                  <dgm:constr type="t" for="ch" forName="parTx2" refType="h" fact="0.8143"/>
                  <dgm:constr type="w" for="ch" forName="parTx2" refType="w" fact="0.3081"/>
                  <dgm:constr type="h" for="ch" forName="parTx2" refType="h" fact="0.0962"/>
                  <dgm:constr type="ctrX" for="ch" forName="picture2" refType="w" fact="0.4682"/>
                  <dgm:constr type="ctrY" for="ch" forName="picture2" refType="h" fact="0.8032"/>
                  <dgm:constr type="w" for="ch" forName="picture2" refType="w" fact="0.1429"/>
                  <dgm:constr type="h" for="ch" forName="picture2" refType="h" fact="0.1663"/>
                  <dgm:constr type="l" for="ch" forName="parTx3" refType="w" fact="0.629"/>
                  <dgm:constr type="t" for="ch" forName="parTx3" refType="h" fact="0.65"/>
                  <dgm:constr type="w" for="ch" forName="parTx3" refType="w" fact="0.3081"/>
                  <dgm:constr type="h" for="ch" forName="parTx3" refType="h" fact="0.0962"/>
                  <dgm:constr type="ctrX" for="ch" forName="picture3" refType="w" fact="0.615"/>
                  <dgm:constr type="ctrY" for="ch" forName="picture3" refType="h" fact="0.6389"/>
                  <dgm:constr type="w" for="ch" forName="picture3" refType="w" fact="0.1429"/>
                  <dgm:constr type="h" for="ch" forName="picture3" refType="h" fact="0.1663"/>
                  <dgm:constr type="l" for="ch" forName="parTx4" refType="w" fact="0.7057"/>
                  <dgm:constr type="t" for="ch" forName="parTx4" refType="h" fact="0.4388"/>
                  <dgm:constr type="w" for="ch" forName="parTx4" refType="w" fact="0.3081"/>
                  <dgm:constr type="h" for="ch" forName="parTx4" refType="h" fact="0.0962"/>
                  <dgm:constr type="ctrX" for="ch" forName="picture4" refType="w" fact="0.6917"/>
                  <dgm:constr type="ctrY" for="ch" forName="picture4" refType="h" fact="0.4277"/>
                  <dgm:constr type="w" for="ch" forName="picture4" refType="w" fact="0.1429"/>
                  <dgm:constr type="h" for="ch" forName="picture4" refType="h" fact="0.1663"/>
                  <dgm:constr type="l" for="ch" forName="parTx5" refType="w" fact="0.7484"/>
                  <dgm:constr type="t" for="ch" forName="parTx5" refType="h" fact="0.2238"/>
                  <dgm:constr type="w" for="ch" forName="parTx5" refType="w" fact="0.3081"/>
                  <dgm:constr type="h" for="ch" forName="parTx5" refType="h" fact="0.0962"/>
                  <dgm:constr type="ctrX" for="ch" forName="picture5" refType="w" fact="0.7344"/>
                  <dgm:constr type="ctrY" for="ch" forName="picture5" refType="h" fact="0.2127"/>
                  <dgm:constr type="w" for="ch" forName="picture5" refType="w" fact="0.1429"/>
                  <dgm:constr type="h" for="ch" forName="picture5" refType="h" fact="0.1663"/>
                </dgm:constrLst>
              </dgm:else>
            </dgm:choose>
          </dgm:if>
          <dgm:else name="Name48">
            <dgm:choose name="Name49">
              <dgm:if name="Name50" axis="des" func="maxDepth" op="gt" val="1">
                <dgm:alg type="composite">
                  <dgm:param type="ar" val="1.41"/>
                </dgm:alg>
                <dgm:constrLst>
                  <dgm:constr type="primFontSz" for="ch" forName="parTx1" op="equ" val="65"/>
                  <dgm:constr type="primFontSz" for="ch" forName="parTx2" refType="primFontSz" refFor="ch" refForName="parTx1" op="equ"/>
                  <dgm:constr type="primFontSz" for="ch" forName="parTx3" refType="primFontSz" refFor="ch" refForName="parTx1" op="equ"/>
                  <dgm:constr type="primFontSz" for="ch" forName="parTx4" refType="primFontSz" refFor="ch" refForName="parTx1" op="equ"/>
                  <dgm:constr type="primFontSz" for="ch" forName="parTx5" refType="primFontSz" refFor="ch" refForName="parTx1" op="equ"/>
                  <dgm:constr type="primFontSz" for="ch" forName="desTx1" op="equ" val="65"/>
                  <dgm:constr type="primFontSz" for="ch" forName="desTx2" refType="primFontSz" refFor="ch" refForName="desTx1" op="equ"/>
                  <dgm:constr type="primFontSz" for="ch" forName="desTx3" refType="primFontSz" refFor="ch" refForName="desTx1" op="equ"/>
                  <dgm:constr type="primFontSz" for="ch" forName="desTx4" refType="primFontSz" refFor="ch" refForName="desTx1" op="equ"/>
                  <dgm:constr type="primFontSz" for="ch" forName="desTx5" refType="primFontSz" refFor="ch" refForName="desTx1" op="equ"/>
                  <dgm:constr type="userD" refType="w" fact="0.0118"/>
                  <dgm:constr type="ctrX" for="ch" forName="dot1" refType="w" fact="0.6737"/>
                  <dgm:constr type="ctrY" for="ch" forName="dot1" refType="h" fact="0.8674"/>
                  <dgm:constr type="w" for="ch" forName="dot1" refType="userD"/>
                  <dgm:constr type="h" for="ch" forName="dot1" refType="userD"/>
                  <dgm:constr type="ctrX" for="ch" forName="dot2" refType="w" fact="0.6999"/>
                  <dgm:constr type="ctrY" for="ch" forName="dot2" refType="h" fact="0.8824"/>
                  <dgm:constr type="w" for="ch" forName="dot2" refType="userD"/>
                  <dgm:constr type="h" for="ch" forName="dot2" refType="userD"/>
                  <dgm:constr type="ctrX" for="ch" forName="dot3" refType="w" fact="0.7267"/>
                  <dgm:constr type="ctrY" for="ch" forName="dot3" refType="h" fact="0.8948"/>
                  <dgm:constr type="w" for="ch" forName="dot3" refType="userD"/>
                  <dgm:constr type="h" for="ch" forName="dot3" refType="userD"/>
                  <dgm:constr type="ctrX" for="ch" forName="dot4" refType="w" fact="0.7538"/>
                  <dgm:constr type="ctrY" for="ch" forName="dot4" refType="h" fact="0.9044"/>
                  <dgm:constr type="w" for="ch" forName="dot4" refType="userD"/>
                  <dgm:constr type="h" for="ch" forName="dot4" refType="userD"/>
                  <dgm:constr type="ctrX" for="ch" forName="dot5" refType="w" fact="0.5309"/>
                  <dgm:constr type="ctrY" for="ch" forName="dot5" refType="h" fact="0.7222"/>
                  <dgm:constr type="w" for="ch" forName="dot5" refType="userD"/>
                  <dgm:constr type="h" for="ch" forName="dot5" refType="userD"/>
                  <dgm:constr type="ctrX" for="ch" forName="dot6" refType="w" fact="0.5516"/>
                  <dgm:constr type="ctrY" for="ch" forName="dot6" refType="h" fact="0.7518"/>
                  <dgm:constr type="w" for="ch" forName="dot6" refType="userD"/>
                  <dgm:constr type="h" for="ch" forName="dot6" refType="userD"/>
                  <dgm:constr type="ctrX" for="ch" forName="dot7" refType="w" fact="0.4451"/>
                  <dgm:constr type="ctrY" for="ch" forName="dot7" refType="h" fact="0.5422"/>
                  <dgm:constr type="w" for="ch" forName="dot7" refType="userD"/>
                  <dgm:constr type="h" for="ch" forName="dot7" refType="userD"/>
                  <dgm:constr type="ctrX" for="ch" forName="dot8" refType="w" fact="0.399"/>
                  <dgm:constr type="ctrY" for="ch" forName="dot8" refType="h" fact="0.3229"/>
                  <dgm:constr type="w" for="ch" forName="dot8" refType="userD"/>
                  <dgm:constr type="h" for="ch" forName="dot8" refType="userD"/>
                  <dgm:constr type="ctrX" for="ch" forName="dotArrow1" refType="w" fact="0.4221"/>
                  <dgm:constr type="ctrY" for="ch" forName="dotArrow1" refType="h" fact="0.0635"/>
                  <dgm:constr type="w" for="ch" forName="dotArrow1" refType="userD"/>
                  <dgm:constr type="h" for="ch" forName="dotArrow1" refType="userD"/>
                  <dgm:constr type="ctrX" for="ch" forName="dotArrow2" refType="w" fact="0.4049"/>
                  <dgm:constr type="ctrY" for="ch" forName="dotArrow2" refType="h" fact="0.0448"/>
                  <dgm:constr type="w" for="ch" forName="dotArrow2" refType="userD"/>
                  <dgm:constr type="h" for="ch" forName="dotArrow2" refType="userD"/>
                  <dgm:constr type="ctrX" for="ch" forName="dotArrow3" refType="w" fact="0.3877"/>
                  <dgm:constr type="ctrY" for="ch" forName="dotArrow3" refType="h" fact="0.026"/>
                  <dgm:constr type="w" for="ch" forName="dotArrow3" refType="userD"/>
                  <dgm:constr type="h" for="ch" forName="dotArrow3" refType="userD"/>
                  <dgm:constr type="ctrX" for="ch" forName="dotArrow4" refType="w" fact="0.3705"/>
                  <dgm:constr type="ctrY" for="ch" forName="dotArrow4" refType="h" fact="0.0448"/>
                  <dgm:constr type="w" for="ch" forName="dotArrow4" refType="userD"/>
                  <dgm:constr type="h" for="ch" forName="dotArrow4" refType="userD"/>
                  <dgm:constr type="ctrX" for="ch" forName="dotArrow5" refType="w" fact="0.3533"/>
                  <dgm:constr type="ctrY" for="ch" forName="dotArrow5" refType="h" fact="0.0635"/>
                  <dgm:constr type="w" for="ch" forName="dotArrow5" refType="userD"/>
                  <dgm:constr type="h" for="ch" forName="dotArrow5" refType="userD"/>
                  <dgm:constr type="ctrX" for="ch" forName="dotArrow6" refType="w" fact="0.3877"/>
                  <dgm:constr type="ctrY" for="ch" forName="dotArrow6" refType="h" fact="0.0656"/>
                  <dgm:constr type="w" for="ch" forName="dotArrow6" refType="userD"/>
                  <dgm:constr type="h" for="ch" forName="dotArrow6" refType="userD"/>
                  <dgm:constr type="ctrX" for="ch" forName="dotArrow7" refType="w" fact="0.3877"/>
                  <dgm:constr type="ctrY" for="ch" forName="dotArrow7" refType="h" fact="0.1052"/>
                  <dgm:constr type="w" for="ch" forName="dotArrow7" refType="userD"/>
                  <dgm:constr type="h" for="ch" forName="dotArrow7" refType="userD"/>
                  <dgm:constr type="r" for="ch" forName="parTx1" refType="w" fact="0.8254"/>
                  <dgm:constr type="t" for="ch" forName="parTx1" refType="h" fact="0.9304"/>
                  <dgm:constr type="w" for="ch" forName="parTx1" refType="w" fact="0.2544"/>
                  <dgm:constr type="h" for="ch" forName="parTx1" refType="h" fact="0.0962"/>
                  <dgm:constr type="ctrX" for="ch" forName="picture1" refType="w" fact="0.8369"/>
                  <dgm:constr type="ctrY" for="ch" forName="picture1" refType="h" fact="0.9169"/>
                  <dgm:constr type="w" for="ch" forName="picture1" refType="w" fact="0.118"/>
                  <dgm:constr type="h" for="ch" forName="picture1" refType="h" fact="0.1663"/>
                  <dgm:constr type="r" for="ch" forName="desTx1" refType="l" refFor="ch" refForName="parTx1"/>
                  <dgm:constr type="l" for="ch" forName="desTx1"/>
                  <dgm:constr type="t" for="ch" forName="desTx1" refType="t" refFor="ch" refForName="parTx1"/>
                  <dgm:constr type="h" for="ch" forName="desTx1" refType="h" refFor="ch" refForName="parTx1"/>
                  <dgm:constr type="r" for="ch" forName="parTx2" refType="w" fact="0.6018"/>
                  <dgm:constr type="t" for="ch" forName="parTx2" refType="h" fact="0.8167"/>
                  <dgm:constr type="w" for="ch" forName="parTx2" refType="w" fact="0.2544"/>
                  <dgm:constr type="h" for="ch" forName="parTx2" refType="h" fact="0.0962"/>
                  <dgm:constr type="ctrX" for="ch" forName="picture2" refType="w" fact="0.6134"/>
                  <dgm:constr type="ctrY" for="ch" forName="picture2" refType="h" fact="0.8032"/>
                  <dgm:constr type="w" for="ch" forName="picture2" refType="w" fact="0.118"/>
                  <dgm:constr type="h" for="ch" forName="picture2" refType="h" fact="0.1663"/>
                  <dgm:constr type="r" for="ch" forName="desTx2" refType="l" refFor="ch" refForName="parTx2"/>
                  <dgm:constr type="l" for="ch" forName="desTx2"/>
                  <dgm:constr type="t" for="ch" forName="desTx2" refType="t" refFor="ch" refForName="parTx2"/>
                  <dgm:constr type="h" for="ch" forName="desTx2" refType="h" refFor="ch" refForName="parTx2"/>
                  <dgm:constr type="r" for="ch" forName="parTx3" refType="w" fact="0.4806"/>
                  <dgm:constr type="t" for="ch" forName="parTx3" refType="h" fact="0.6524"/>
                  <dgm:constr type="w" for="ch" forName="parTx3" refType="w" fact="0.2544"/>
                  <dgm:constr type="h" for="ch" forName="parTx3" refType="h" fact="0.0962"/>
                  <dgm:constr type="ctrX" for="ch" forName="picture3" refType="w" fact="0.4922"/>
                  <dgm:constr type="ctrY" for="ch" forName="picture3" refType="h" fact="0.6389"/>
                  <dgm:constr type="w" for="ch" forName="picture3" refType="w" fact="0.118"/>
                  <dgm:constr type="h" for="ch" forName="picture3" refType="h" fact="0.1663"/>
                  <dgm:constr type="r" for="ch" forName="desTx3" refType="l" refFor="ch" refForName="parTx3"/>
                  <dgm:constr type="l" for="ch" forName="desTx3"/>
                  <dgm:constr type="t" for="ch" forName="desTx3" refType="t" refFor="ch" refForName="parTx3"/>
                  <dgm:constr type="h" for="ch" forName="desTx3" refType="h" refFor="ch" refForName="parTx3"/>
                  <dgm:constr type="r" for="ch" forName="parTx4" refType="w" fact="0.4173"/>
                  <dgm:constr type="t" for="ch" forName="parTx4" refType="h" fact="0.4412"/>
                  <dgm:constr type="w" for="ch" forName="parTx4" refType="w" fact="0.2544"/>
                  <dgm:constr type="h" for="ch" forName="parTx4" refType="h" fact="0.0962"/>
                  <dgm:constr type="ctrX" for="ch" forName="picture4" refType="w" fact="0.4288"/>
                  <dgm:constr type="ctrY" for="ch" forName="picture4" refType="h" fact="0.4277"/>
                  <dgm:constr type="w" for="ch" forName="picture4" refType="w" fact="0.118"/>
                  <dgm:constr type="h" for="ch" forName="picture4" refType="h" fact="0.1663"/>
                  <dgm:constr type="r" for="ch" forName="desTx4" refType="l" refFor="ch" refForName="parTx4"/>
                  <dgm:constr type="l" for="ch" forName="desTx4"/>
                  <dgm:constr type="t" for="ch" forName="desTx4" refType="t" refFor="ch" refForName="parTx4"/>
                  <dgm:constr type="h" for="ch" forName="desTx4" refType="h" refFor="ch" refForName="parTx4"/>
                  <dgm:constr type="r" for="ch" forName="parTx5" refType="w" fact="0.382"/>
                  <dgm:constr type="t" for="ch" forName="parTx5" refType="h" fact="0.2262"/>
                  <dgm:constr type="w" for="ch" forName="parTx5" refType="w" fact="0.2544"/>
                  <dgm:constr type="h" for="ch" forName="parTx5" refType="h" fact="0.0962"/>
                  <dgm:constr type="ctrX" for="ch" forName="picture5" refType="w" fact="0.3936"/>
                  <dgm:constr type="ctrY" for="ch" forName="picture5" refType="h" fact="0.2127"/>
                  <dgm:constr type="w" for="ch" forName="picture5" refType="w" fact="0.118"/>
                  <dgm:constr type="h" for="ch" forName="picture5" refType="h" fact="0.1663"/>
                  <dgm:constr type="r" for="ch" forName="desTx5" refType="l" refFor="ch" refForName="parTx5"/>
                  <dgm:constr type="l" for="ch" forName="desTx5"/>
                  <dgm:constr type="t" for="ch" forName="desTx5" refType="t" refFor="ch" refForName="parTx5"/>
                  <dgm:constr type="h" for="ch" forName="desTx5" refType="h" refFor="ch" refForName="parTx5"/>
                </dgm:constrLst>
              </dgm:if>
              <dgm:else name="Name51">
                <dgm:alg type="composite">
                  <dgm:param type="ar" val="1.1643"/>
                </dgm:alg>
                <dgm:constrLst>
                  <dgm:constr type="primFontSz" for="ch" forName="parTx1" op="equ" val="65"/>
                  <dgm:constr type="primFontSz" for="ch" forName="parTx2" refType="primFontSz" refFor="ch" refForName="parTx1" op="equ"/>
                  <dgm:constr type="primFontSz" for="ch" forName="parTx3" refType="primFontSz" refFor="ch" refForName="parTx1" op="equ"/>
                  <dgm:constr type="primFontSz" for="ch" forName="parTx4" refType="primFontSz" refFor="ch" refForName="parTx1" op="equ"/>
                  <dgm:constr type="primFontSz" for="ch" forName="parTx5" refType="primFontSz" refFor="ch" refForName="parTx1" op="equ"/>
                  <dgm:constr type="userD" refType="w" fact="0.0143"/>
                  <dgm:constr type="ctrX" for="ch" forName="dot1" refType="w" fact="0.6049"/>
                  <dgm:constr type="ctrY" for="ch" forName="dot1" refType="h" fact="0.8674"/>
                  <dgm:constr type="w" for="ch" forName="dot1" refType="userD"/>
                  <dgm:constr type="h" for="ch" forName="dot1" refType="userD"/>
                  <dgm:constr type="ctrX" for="ch" forName="dot2" refType="w" fact="0.6366"/>
                  <dgm:constr type="ctrY" for="ch" forName="dot2" refType="h" fact="0.8824"/>
                  <dgm:constr type="w" for="ch" forName="dot2" refType="userD"/>
                  <dgm:constr type="h" for="ch" forName="dot2" refType="userD"/>
                  <dgm:constr type="ctrX" for="ch" forName="dot3" refType="w" fact="0.669"/>
                  <dgm:constr type="ctrY" for="ch" forName="dot3" refType="h" fact="0.8948"/>
                  <dgm:constr type="w" for="ch" forName="dot3" refType="userD"/>
                  <dgm:constr type="h" for="ch" forName="dot3" refType="userD"/>
                  <dgm:constr type="ctrX" for="ch" forName="dot4" refType="w" fact="0.7019"/>
                  <dgm:constr type="ctrY" for="ch" forName="dot4" refType="h" fact="0.9044"/>
                  <dgm:constr type="w" for="ch" forName="dot4" refType="userD"/>
                  <dgm:constr type="h" for="ch" forName="dot4" refType="userD"/>
                  <dgm:constr type="ctrX" for="ch" forName="dot5" refType="w" fact="0.4319"/>
                  <dgm:constr type="ctrY" for="ch" forName="dot5" refType="h" fact="0.7222"/>
                  <dgm:constr type="w" for="ch" forName="dot5" refType="userD"/>
                  <dgm:constr type="h" for="ch" forName="dot5" refType="userD"/>
                  <dgm:constr type="ctrX" for="ch" forName="dot6" refType="w" fact="0.457"/>
                  <dgm:constr type="ctrY" for="ch" forName="dot6" refType="h" fact="0.7518"/>
                  <dgm:constr type="w" for="ch" forName="dot6" refType="userD"/>
                  <dgm:constr type="h" for="ch" forName="dot6" refType="userD"/>
                  <dgm:constr type="ctrX" for="ch" forName="dot7" refType="w" fact="0.328"/>
                  <dgm:constr type="ctrY" for="ch" forName="dot7" refType="h" fact="0.5422"/>
                  <dgm:constr type="w" for="ch" forName="dot7" refType="userD"/>
                  <dgm:constr type="h" for="ch" forName="dot7" refType="userD"/>
                  <dgm:constr type="ctrX" for="ch" forName="dot8" refType="w" fact="0.2722"/>
                  <dgm:constr type="ctrY" for="ch" forName="dot8" refType="h" fact="0.3229"/>
                  <dgm:constr type="w" for="ch" forName="dot8" refType="userD"/>
                  <dgm:constr type="h" for="ch" forName="dot8" refType="userD"/>
                  <dgm:constr type="ctrX" for="ch" forName="dotArrow1" refType="w" fact="0.3001"/>
                  <dgm:constr type="ctrY" for="ch" forName="dotArrow1" refType="h" fact="0.0635"/>
                  <dgm:constr type="w" for="ch" forName="dotArrow1" refType="userD"/>
                  <dgm:constr type="h" for="ch" forName="dotArrow1" refType="userD"/>
                  <dgm:constr type="ctrX" for="ch" forName="dotArrow2" refType="w" fact="0.2793"/>
                  <dgm:constr type="ctrY" for="ch" forName="dotArrow2" refType="h" fact="0.0448"/>
                  <dgm:constr type="w" for="ch" forName="dotArrow2" refType="userD"/>
                  <dgm:constr type="h" for="ch" forName="dotArrow2" refType="userD"/>
                  <dgm:constr type="ctrX" for="ch" forName="dotArrow3" refType="w" fact="0.2585"/>
                  <dgm:constr type="ctrY" for="ch" forName="dotArrow3" refType="h" fact="0.026"/>
                  <dgm:constr type="w" for="ch" forName="dotArrow3" refType="userD"/>
                  <dgm:constr type="h" for="ch" forName="dotArrow3" refType="userD"/>
                  <dgm:constr type="ctrX" for="ch" forName="dotArrow4" refType="w" fact="0.2376"/>
                  <dgm:constr type="ctrY" for="ch" forName="dotArrow4" refType="h" fact="0.0448"/>
                  <dgm:constr type="w" for="ch" forName="dotArrow4" refType="userD"/>
                  <dgm:constr type="h" for="ch" forName="dotArrow4" refType="userD"/>
                  <dgm:constr type="ctrX" for="ch" forName="dotArrow5" refType="w" fact="0.2168"/>
                  <dgm:constr type="ctrY" for="ch" forName="dotArrow5" refType="h" fact="0.0635"/>
                  <dgm:constr type="w" for="ch" forName="dotArrow5" refType="userD"/>
                  <dgm:constr type="h" for="ch" forName="dotArrow5" refType="userD"/>
                  <dgm:constr type="ctrX" for="ch" forName="dotArrow6" refType="w" fact="0.2585"/>
                  <dgm:constr type="ctrY" for="ch" forName="dotArrow6" refType="h" fact="0.0656"/>
                  <dgm:constr type="w" for="ch" forName="dotArrow6" refType="userD"/>
                  <dgm:constr type="h" for="ch" forName="dotArrow6" refType="userD"/>
                  <dgm:constr type="ctrX" for="ch" forName="dotArrow7" refType="w" fact="0.2585"/>
                  <dgm:constr type="ctrY" for="ch" forName="dotArrow7" refType="h" fact="0.1052"/>
                  <dgm:constr type="w" for="ch" forName="dotArrow7" refType="userD"/>
                  <dgm:constr type="h" for="ch" forName="dotArrow7" refType="userD"/>
                  <dgm:constr type="r" for="ch" forName="parTx1" refType="w" fact="0.7885"/>
                  <dgm:constr type="t" for="ch" forName="parTx1" refType="h" fact="0.928"/>
                  <dgm:constr type="w" for="ch" forName="parTx1" refType="w" fact="0.3081"/>
                  <dgm:constr type="h" for="ch" forName="parTx1" refType="h" fact="0.0962"/>
                  <dgm:constr type="ctrX" for="ch" forName="picture1" refType="w" fact="0.8025"/>
                  <dgm:constr type="ctrY" for="ch" forName="picture1" refType="h" fact="0.9169"/>
                  <dgm:constr type="w" for="ch" forName="picture1" refType="w" fact="0.1429"/>
                  <dgm:constr type="h" for="ch" forName="picture1" refType="h" fact="0.1663"/>
                  <dgm:constr type="r" for="ch" forName="parTx2" refType="w" fact="0.5178"/>
                  <dgm:constr type="t" for="ch" forName="parTx2" refType="h" fact="0.8143"/>
                  <dgm:constr type="w" for="ch" forName="parTx2" refType="w" fact="0.3081"/>
                  <dgm:constr type="h" for="ch" forName="parTx2" refType="h" fact="0.0962"/>
                  <dgm:constr type="ctrX" for="ch" forName="picture2" refType="w" fact="0.5318"/>
                  <dgm:constr type="ctrY" for="ch" forName="picture2" refType="h" fact="0.8032"/>
                  <dgm:constr type="w" for="ch" forName="picture2" refType="w" fact="0.1429"/>
                  <dgm:constr type="h" for="ch" forName="picture2" refType="h" fact="0.1663"/>
                  <dgm:constr type="r" for="ch" forName="parTx3" refType="w" fact="0.371"/>
                  <dgm:constr type="t" for="ch" forName="parTx3" refType="h" fact="0.65"/>
                  <dgm:constr type="w" for="ch" forName="parTx3" refType="w" fact="0.3081"/>
                  <dgm:constr type="h" for="ch" forName="parTx3" refType="h" fact="0.0962"/>
                  <dgm:constr type="ctrX" for="ch" forName="picture3" refType="w" fact="0.385"/>
                  <dgm:constr type="ctrY" for="ch" forName="picture3" refType="h" fact="0.6389"/>
                  <dgm:constr type="w" for="ch" forName="picture3" refType="w" fact="0.1429"/>
                  <dgm:constr type="h" for="ch" forName="picture3" refType="h" fact="0.1663"/>
                  <dgm:constr type="r" for="ch" forName="parTx4" refType="w" fact="0.2943"/>
                  <dgm:constr type="t" for="ch" forName="parTx4" refType="h" fact="0.4388"/>
                  <dgm:constr type="w" for="ch" forName="parTx4" refType="w" fact="0.3081"/>
                  <dgm:constr type="h" for="ch" forName="parTx4" refType="h" fact="0.0962"/>
                  <dgm:constr type="ctrX" for="ch" forName="picture4" refType="w" fact="0.3083"/>
                  <dgm:constr type="ctrY" for="ch" forName="picture4" refType="h" fact="0.4277"/>
                  <dgm:constr type="w" for="ch" forName="picture4" refType="w" fact="0.1429"/>
                  <dgm:constr type="h" for="ch" forName="picture4" refType="h" fact="0.1663"/>
                  <dgm:constr type="r" for="ch" forName="parTx5" refType="w" fact="0.2516"/>
                  <dgm:constr type="t" for="ch" forName="parTx5" refType="h" fact="0.2238"/>
                  <dgm:constr type="w" for="ch" forName="parTx5" refType="w" fact="0.3081"/>
                  <dgm:constr type="h" for="ch" forName="parTx5" refType="h" fact="0.0962"/>
                  <dgm:constr type="ctrX" for="ch" forName="picture5" refType="w" fact="0.2656"/>
                  <dgm:constr type="ctrY" for="ch" forName="picture5" refType="h" fact="0.2127"/>
                  <dgm:constr type="w" for="ch" forName="picture5" refType="w" fact="0.1429"/>
                  <dgm:constr type="h" for="ch" forName="picture5" refType="h" fact="0.1663"/>
                </dgm:constrLst>
              </dgm:else>
            </dgm:choose>
          </dgm:else>
        </dgm:choose>
      </dgm:if>
      <dgm:if name="Name52" axis="ch" ptType="node" func="cnt" op="equ" val="6">
        <dgm:choose name="Name53">
          <dgm:if name="Name54" func="var" arg="dir" op="equ" val="norm">
            <dgm:choose name="Name55">
              <dgm:if name="Name56" axis="des" func="maxDepth" op="gt" val="1">
                <dgm:alg type="composite">
                  <dgm:param type="ar" val="1.33"/>
                </dgm:alg>
                <dgm:constrLst>
                  <dgm:constr type="primFontSz" for="ch" forName="parTx1" op="equ" val="65"/>
                  <dgm:constr type="primFontSz" for="ch" forName="parTx2" refType="primFontSz" refFor="ch" refForName="parTx1" op="equ"/>
                  <dgm:constr type="primFontSz" for="ch" forName="parTx3" refType="primFontSz" refFor="ch" refForName="parTx1" op="equ"/>
                  <dgm:constr type="primFontSz" for="ch" forName="parTx4" refType="primFontSz" refFor="ch" refForName="parTx1" op="equ"/>
                  <dgm:constr type="primFontSz" for="ch" forName="parTx5" refType="primFontSz" refFor="ch" refForName="parTx1" op="equ"/>
                  <dgm:constr type="primFontSz" for="ch" forName="parTx6" refType="primFontSz" refFor="ch" refForName="parTx1" op="equ"/>
                  <dgm:constr type="primFontSz" for="ch" forName="desTx1" op="equ" val="65"/>
                  <dgm:constr type="primFontSz" for="ch" forName="desTx2" refType="primFontSz" refFor="ch" refForName="desTx1" op="equ"/>
                  <dgm:constr type="primFontSz" for="ch" forName="desTx3" refType="primFontSz" refFor="ch" refForName="desTx1" op="equ"/>
                  <dgm:constr type="primFontSz" for="ch" forName="desTx4" refType="primFontSz" refFor="ch" refForName="desTx1" op="equ"/>
                  <dgm:constr type="primFontSz" for="ch" forName="desTx5" refType="primFontSz" refFor="ch" refForName="desTx1" op="equ"/>
                  <dgm:constr type="primFontSz" for="ch" forName="desTx6" refType="primFontSz" refFor="ch" refForName="desTx1" op="equ"/>
                  <dgm:constr type="userD" refType="w" fact="0.0105"/>
                  <dgm:constr type="ctrX" for="ch" forName="dot1" refType="w" fact="0.3608"/>
                  <dgm:constr type="ctrY" for="ch" forName="dot1" refType="h" fact="0.8839"/>
                  <dgm:constr type="w" for="ch" forName="dot1" refType="userD"/>
                  <dgm:constr type="h" for="ch" forName="dot1" refType="userD"/>
                  <dgm:constr type="ctrX" for="ch" forName="dot2" refType="w" fact="0.3384"/>
                  <dgm:constr type="ctrY" for="ch" forName="dot2" refType="h" fact="0.8967"/>
                  <dgm:constr type="w" for="ch" forName="dot2" refType="userD"/>
                  <dgm:constr type="h" for="ch" forName="dot2" refType="userD"/>
                  <dgm:constr type="ctrX" for="ch" forName="dot3" refType="w" fact="0.3155"/>
                  <dgm:constr type="ctrY" for="ch" forName="dot3" refType="h" fact="0.9076"/>
                  <dgm:constr type="w" for="ch" forName="dot3" refType="userD"/>
                  <dgm:constr type="h" for="ch" forName="dot3" refType="userD"/>
                  <dgm:constr type="ctrX" for="ch" forName="dot4" refType="w" fact="0.2923"/>
                  <dgm:constr type="ctrY" for="ch" forName="dot4" refType="h" fact="0.9165"/>
                  <dgm:constr type="w" for="ch" forName="dot4" refType="userD"/>
                  <dgm:constr type="h" for="ch" forName="dot4" refType="userD"/>
                  <dgm:constr type="ctrX" for="ch" forName="dot5" refType="w" fact="0.2688"/>
                  <dgm:constr type="ctrY" for="ch" forName="dot5" refType="h" fact="0.9234"/>
                  <dgm:constr type="w" for="ch" forName="dot5" refType="userD"/>
                  <dgm:constr type="h" for="ch" forName="dot5" refType="userD"/>
                  <dgm:constr type="ctrX" for="ch" forName="dot6" refType="w" fact="0.4883"/>
                  <dgm:constr type="ctrY" for="ch" forName="dot6" refType="h" fact="0.764"/>
                  <dgm:constr type="w" for="ch" forName="dot6" refType="userD"/>
                  <dgm:constr type="h" for="ch" forName="dot6" refType="userD"/>
                  <dgm:constr type="ctrX" for="ch" forName="dot7" refType="w" fact="0.4695"/>
                  <dgm:constr type="ctrY" for="ch" forName="dot7" refType="h" fact="0.7878"/>
                  <dgm:constr type="w" for="ch" forName="dot7" refType="userD"/>
                  <dgm:constr type="h" for="ch" forName="dot7" refType="userD"/>
                  <dgm:constr type="ctrX" for="ch" forName="dot8" refType="w" fact="0.5696"/>
                  <dgm:constr type="ctrY" for="ch" forName="dot8" refType="h" fact="0.6227"/>
                  <dgm:constr type="w" for="ch" forName="dot8" refType="userD"/>
                  <dgm:constr type="h" for="ch" forName="dot8" refType="userD"/>
                  <dgm:constr type="ctrX" for="ch" forName="dot9" refType="w" fact="0.6247"/>
                  <dgm:constr type="ctrY" for="ch" forName="dot9" refType="h" fact="0.4556"/>
                  <dgm:constr type="w" for="ch" forName="dot9" refType="userD"/>
                  <dgm:constr type="h" for="ch" forName="dot9" refType="userD"/>
                  <dgm:constr type="ctrX" for="ch" forName="dot10" refType="w" fact="0.6509"/>
                  <dgm:constr type="ctrY" for="ch" forName="dot10" refType="h" fact="0.2816"/>
                  <dgm:constr type="w" for="ch" forName="dot10" refType="userD"/>
                  <dgm:constr type="h" for="ch" forName="dot10" refType="userD"/>
                  <dgm:constr type="ctrX" for="ch" forName="dotArrow1" refType="w" fact="0.6281"/>
                  <dgm:constr type="ctrY" for="ch" forName="dotArrow1" refType="h" fact="0.0748"/>
                  <dgm:constr type="w" for="ch" forName="dotArrow1" refType="userD"/>
                  <dgm:constr type="h" for="ch" forName="dotArrow1" refType="userD"/>
                  <dgm:constr type="ctrX" for="ch" forName="dotArrow2" refType="w" fact="0.6437"/>
                  <dgm:constr type="ctrY" for="ch" forName="dotArrow2" refType="h" fact="0.0581"/>
                  <dgm:constr type="w" for="ch" forName="dotArrow2" refType="userD"/>
                  <dgm:constr type="h" for="ch" forName="dotArrow2" refType="userD"/>
                  <dgm:constr type="ctrX" for="ch" forName="dotArrow3" refType="w" fact="0.6593"/>
                  <dgm:constr type="ctrY" for="ch" forName="dotArrow3" refType="h" fact="0.0414"/>
                  <dgm:constr type="w" for="ch" forName="dotArrow3" refType="userD"/>
                  <dgm:constr type="h" for="ch" forName="dotArrow3" refType="userD"/>
                  <dgm:constr type="ctrX" for="ch" forName="dotArrow4" refType="w" fact="0.675"/>
                  <dgm:constr type="ctrY" for="ch" forName="dotArrow4" refType="h" fact="0.0581"/>
                  <dgm:constr type="w" for="ch" forName="dotArrow4" refType="userD"/>
                  <dgm:constr type="h" for="ch" forName="dotArrow4" refType="userD"/>
                  <dgm:constr type="ctrX" for="ch" forName="dotArrow5" refType="w" fact="0.6906"/>
                  <dgm:constr type="ctrY" for="ch" forName="dotArrow5" refType="h" fact="0.0748"/>
                  <dgm:constr type="w" for="ch" forName="dotArrow5" refType="userD"/>
                  <dgm:constr type="h" for="ch" forName="dotArrow5" refType="userD"/>
                  <dgm:constr type="ctrX" for="ch" forName="dotArrow6" refType="w" fact="0.6593"/>
                  <dgm:constr type="ctrY" for="ch" forName="dotArrow6" refType="h" fact="0.0766"/>
                  <dgm:constr type="w" for="ch" forName="dotArrow6" refType="userD"/>
                  <dgm:constr type="h" for="ch" forName="dotArrow6" refType="userD"/>
                  <dgm:constr type="ctrX" for="ch" forName="dotArrow7" refType="w" fact="0.6593"/>
                  <dgm:constr type="ctrY" for="ch" forName="dotArrow7" refType="h" fact="0.1118"/>
                  <dgm:constr type="w" for="ch" forName="dotArrow7" refType="userD"/>
                  <dgm:constr type="h" for="ch" forName="dotArrow7" refType="userD"/>
                  <dgm:constr type="l" for="ch" forName="parTx1" refType="w" fact="0.2091"/>
                  <dgm:constr type="t" for="ch" forName="parTx1" refType="h" fact="0.9433"/>
                  <dgm:constr type="w" for="ch" forName="parTx1" refType="w" fact="0.2275"/>
                  <dgm:constr type="h" for="ch" forName="parTx1" refType="h" fact="0.0811"/>
                  <dgm:constr type="ctrX" for="ch" forName="picture1" refType="w" fact="0.1988"/>
                  <dgm:constr type="ctrY" for="ch" forName="picture1" refType="h" fact="0.9322"/>
                  <dgm:constr type="w" for="ch" forName="picture1" refType="w" fact="0.1055"/>
                  <dgm:constr type="h" for="ch" forName="picture1" refType="h" fact="0.1403"/>
                  <dgm:constr type="l" for="ch" forName="desTx1" refType="r" refFor="ch" refForName="parTx1"/>
                  <dgm:constr type="r" for="ch" forName="desTx1" refType="w"/>
                  <dgm:constr type="t" for="ch" forName="desTx1" refType="t" refFor="ch" refForName="parTx1"/>
                  <dgm:constr type="h" for="ch" forName="desTx1" refType="h" refFor="ch" refForName="parTx1"/>
                  <dgm:constr type="l" for="ch" forName="parTx2" refType="w" fact="0.4273"/>
                  <dgm:constr type="t" for="ch" forName="parTx2" refType="h" fact="0.8468"/>
                  <dgm:constr type="w" for="ch" forName="parTx2" refType="w" fact="0.2275"/>
                  <dgm:constr type="h" for="ch" forName="parTx2" refType="h" fact="0.0811"/>
                  <dgm:constr type="ctrX" for="ch" forName="picture2" refType="w" fact="0.4169"/>
                  <dgm:constr type="ctrY" for="ch" forName="picture2" refType="h" fact="0.8357"/>
                  <dgm:constr type="w" for="ch" forName="picture2" refType="w" fact="0.1055"/>
                  <dgm:constr type="h" for="ch" forName="picture2" refType="h" fact="0.1403"/>
                  <dgm:constr type="l" for="ch" forName="desTx2" refType="r" refFor="ch" refForName="parTx2"/>
                  <dgm:constr type="r" for="ch" forName="desTx2" refType="w"/>
                  <dgm:constr type="t" for="ch" forName="desTx2" refType="t" refFor="ch" refForName="parTx2"/>
                  <dgm:constr type="h" for="ch" forName="desTx2" refType="h" refFor="ch" refForName="parTx2"/>
                  <dgm:constr type="l" for="ch" forName="parTx3" refType="w" fact="0.5349"/>
                  <dgm:constr type="t" for="ch" forName="parTx3" refType="h" fact="0.7023"/>
                  <dgm:constr type="w" for="ch" forName="parTx3" refType="w" fact="0.2275"/>
                  <dgm:constr type="h" for="ch" forName="parTx3" refType="h" fact="0.0811"/>
                  <dgm:constr type="ctrX" for="ch" forName="picture3" refType="w" fact="0.5245"/>
                  <dgm:constr type="ctrY" for="ch" forName="picture3" refType="h" fact="0.6912"/>
                  <dgm:constr type="w" for="ch" forName="picture3" refType="w" fact="0.1055"/>
                  <dgm:constr type="h" for="ch" forName="picture3" refType="h" fact="0.1403"/>
                  <dgm:constr type="l" for="ch" forName="desTx3" refType="r" refFor="ch" refForName="parTx3"/>
                  <dgm:constr type="r" for="ch" forName="desTx3" refType="w"/>
                  <dgm:constr type="t" for="ch" forName="desTx3" refType="t" refFor="ch" refForName="parTx3"/>
                  <dgm:constr type="h" for="ch" forName="desTx3" refType="h" refFor="ch" refForName="parTx3"/>
                  <dgm:constr type="l" for="ch" forName="parTx4" refType="w" fact="0.5998"/>
                  <dgm:constr type="t" for="ch" forName="parTx4" refType="h" fact="0.5441"/>
                  <dgm:constr type="w" for="ch" forName="parTx4" refType="w" fact="0.2275"/>
                  <dgm:constr type="h" for="ch" forName="parTx4" refType="h" fact="0.0811"/>
                  <dgm:constr type="ctrX" for="ch" forName="picture4" refType="w" fact="0.5894"/>
                  <dgm:constr type="ctrY" for="ch" forName="picture4" refType="h" fact="0.533"/>
                  <dgm:constr type="w" for="ch" forName="picture4" refType="w" fact="0.1055"/>
                  <dgm:constr type="h" for="ch" forName="picture4" refType="h" fact="0.1403"/>
                  <dgm:constr type="l" for="ch" forName="desTx4" refType="r" refFor="ch" refForName="parTx4"/>
                  <dgm:constr type="r" for="ch" forName="desTx4" refType="w"/>
                  <dgm:constr type="t" for="ch" forName="desTx4" refType="t" refFor="ch" refForName="parTx4"/>
                  <dgm:constr type="h" for="ch" forName="desTx4" refType="h" refFor="ch" refForName="parTx4"/>
                  <dgm:constr type="l" for="ch" forName="parTx5" refType="w" fact="0.6416"/>
                  <dgm:constr type="t" for="ch" forName="parTx5" refType="h" fact="0.3737"/>
                  <dgm:constr type="w" for="ch" forName="parTx5" refType="w" fact="0.2275"/>
                  <dgm:constr type="h" for="ch" forName="parTx5" refType="h" fact="0.0811"/>
                  <dgm:constr type="ctrX" for="ch" forName="picture5" refType="w" fact="0.6313"/>
                  <dgm:constr type="ctrY" for="ch" forName="picture5" refType="h" fact="0.3626"/>
                  <dgm:constr type="w" for="ch" forName="picture5" refType="w" fact="0.1055"/>
                  <dgm:constr type="h" for="ch" forName="picture5" refType="h" fact="0.1403"/>
                  <dgm:constr type="l" for="ch" forName="desTx5" refType="r" refFor="ch" refForName="parTx5"/>
                  <dgm:constr type="r" for="ch" forName="desTx5" refType="w"/>
                  <dgm:constr type="t" for="ch" forName="desTx5" refType="t" refFor="ch" refForName="parTx5"/>
                  <dgm:constr type="h" for="ch" forName="desTx5" refType="h" refFor="ch" refForName="parTx5"/>
                  <dgm:constr type="l" for="ch" forName="parTx6" refType="w" fact="0.6644"/>
                  <dgm:constr type="t" for="ch" forName="parTx6" refType="h" fact="0.2061"/>
                  <dgm:constr type="w" for="ch" forName="parTx6" refType="w" fact="0.2275"/>
                  <dgm:constr type="h" for="ch" forName="parTx6" refType="h" fact="0.0811"/>
                  <dgm:constr type="ctrX" for="ch" forName="picture6" refType="w" fact="0.6541"/>
                  <dgm:constr type="ctrY" for="ch" forName="picture6" refType="h" fact="0.195"/>
                  <dgm:constr type="w" for="ch" forName="picture6" refType="w" fact="0.1055"/>
                  <dgm:constr type="h" for="ch" forName="picture6" refType="h" fact="0.1403"/>
                  <dgm:constr type="l" for="ch" forName="desTx6" refType="r" refFor="ch" refForName="parTx6"/>
                  <dgm:constr type="r" for="ch" forName="desTx6" refType="w"/>
                  <dgm:constr type="t" for="ch" forName="desTx6" refType="t" refFor="ch" refForName="parTx6"/>
                  <dgm:constr type="h" for="ch" forName="desTx6" refType="h" refFor="ch" refForName="parTx6"/>
                </dgm:constrLst>
              </dgm:if>
              <dgm:else name="Name57">
                <dgm:alg type="composite">
                  <dgm:param type="ar" val="1.1223"/>
                </dgm:alg>
                <dgm:constrLst>
                  <dgm:constr type="primFontSz" for="ch" forName="parTx1" op="equ" val="65"/>
                  <dgm:constr type="primFontSz" for="ch" forName="parTx2" refType="primFontSz" refFor="ch" refForName="parTx1" op="equ"/>
                  <dgm:constr type="primFontSz" for="ch" forName="parTx3" refType="primFontSz" refFor="ch" refForName="parTx1" op="equ"/>
                  <dgm:constr type="primFontSz" for="ch" forName="parTx4" refType="primFontSz" refFor="ch" refForName="parTx1" op="equ"/>
                  <dgm:constr type="primFontSz" for="ch" forName="parTx5" refType="primFontSz" refFor="ch" refForName="parTx1" op="equ"/>
                  <dgm:constr type="primFontSz" for="ch" forName="parTx6" refType="primFontSz" refFor="ch" refForName="parTx1" op="equ"/>
                  <dgm:constr type="userD" refType="w" fact="0.0125"/>
                  <dgm:constr type="ctrX" for="ch" forName="dot1" refType="w" fact="0.4276"/>
                  <dgm:constr type="ctrY" for="ch" forName="dot1" refType="h" fact="0.8839"/>
                  <dgm:constr type="w" for="ch" forName="dot1" refType="userD"/>
                  <dgm:constr type="h" for="ch" forName="dot1" refType="userD"/>
                  <dgm:constr type="ctrX" for="ch" forName="dot2" refType="w" fact="0.401"/>
                  <dgm:constr type="ctrY" for="ch" forName="dot2" refType="h" fact="0.8967"/>
                  <dgm:constr type="w" for="ch" forName="dot2" refType="userD"/>
                  <dgm:constr type="h" for="ch" forName="dot2" refType="userD"/>
                  <dgm:constr type="ctrX" for="ch" forName="dot3" refType="w" fact="0.3739"/>
                  <dgm:constr type="ctrY" for="ch" forName="dot3" refType="h" fact="0.9076"/>
                  <dgm:constr type="w" for="ch" forName="dot3" refType="userD"/>
                  <dgm:constr type="h" for="ch" forName="dot3" refType="userD"/>
                  <dgm:constr type="ctrX" for="ch" forName="dot4" refType="w" fact="0.3464"/>
                  <dgm:constr type="ctrY" for="ch" forName="dot4" refType="h" fact="0.9165"/>
                  <dgm:constr type="w" for="ch" forName="dot4" refType="userD"/>
                  <dgm:constr type="h" for="ch" forName="dot4" refType="userD"/>
                  <dgm:constr type="ctrX" for="ch" forName="dot5" refType="w" fact="0.3186"/>
                  <dgm:constr type="ctrY" for="ch" forName="dot5" refType="h" fact="0.9234"/>
                  <dgm:constr type="w" for="ch" forName="dot5" refType="userD"/>
                  <dgm:constr type="h" for="ch" forName="dot5" refType="userD"/>
                  <dgm:constr type="ctrX" for="ch" forName="dot6" refType="w" fact="0.5786"/>
                  <dgm:constr type="ctrY" for="ch" forName="dot6" refType="h" fact="0.764"/>
                  <dgm:constr type="w" for="ch" forName="dot6" refType="userD"/>
                  <dgm:constr type="h" for="ch" forName="dot6" refType="userD"/>
                  <dgm:constr type="ctrX" for="ch" forName="dot7" refType="w" fact="0.5564"/>
                  <dgm:constr type="ctrY" for="ch" forName="dot7" refType="h" fact="0.7878"/>
                  <dgm:constr type="w" for="ch" forName="dot7" refType="userD"/>
                  <dgm:constr type="h" for="ch" forName="dot7" refType="userD"/>
                  <dgm:constr type="ctrX" for="ch" forName="dot8" refType="w" fact="0.675"/>
                  <dgm:constr type="ctrY" for="ch" forName="dot8" refType="h" fact="0.6227"/>
                  <dgm:constr type="w" for="ch" forName="dot8" refType="userD"/>
                  <dgm:constr type="h" for="ch" forName="dot8" refType="userD"/>
                  <dgm:constr type="ctrX" for="ch" forName="dot9" refType="w" fact="0.7403"/>
                  <dgm:constr type="ctrY" for="ch" forName="dot9" refType="h" fact="0.4556"/>
                  <dgm:constr type="w" for="ch" forName="dot9" refType="userD"/>
                  <dgm:constr type="h" for="ch" forName="dot9" refType="userD"/>
                  <dgm:constr type="ctrX" for="ch" forName="dot10" refType="w" fact="0.7714"/>
                  <dgm:constr type="ctrY" for="ch" forName="dot10" refType="h" fact="0.2816"/>
                  <dgm:constr type="w" for="ch" forName="dot10" refType="userD"/>
                  <dgm:constr type="h" for="ch" forName="dot10" refType="userD"/>
                  <dgm:constr type="ctrX" for="ch" forName="dotArrow1" refType="w" fact="0.7443"/>
                  <dgm:constr type="ctrY" for="ch" forName="dotArrow1" refType="h" fact="0.0748"/>
                  <dgm:constr type="w" for="ch" forName="dotArrow1" refType="userD"/>
                  <dgm:constr type="h" for="ch" forName="dotArrow1" refType="userD"/>
                  <dgm:constr type="ctrX" for="ch" forName="dotArrow2" refType="w" fact="0.7628"/>
                  <dgm:constr type="ctrY" for="ch" forName="dotArrow2" refType="h" fact="0.0581"/>
                  <dgm:constr type="w" for="ch" forName="dotArrow2" refType="userD"/>
                  <dgm:constr type="h" for="ch" forName="dotArrow2" refType="userD"/>
                  <dgm:constr type="ctrX" for="ch" forName="dotArrow3" refType="w" fact="0.7814"/>
                  <dgm:constr type="ctrY" for="ch" forName="dotArrow3" refType="h" fact="0.0414"/>
                  <dgm:constr type="w" for="ch" forName="dotArrow3" refType="userD"/>
                  <dgm:constr type="h" for="ch" forName="dotArrow3" refType="userD"/>
                  <dgm:constr type="ctrX" for="ch" forName="dotArrow4" refType="w" fact="0.7999"/>
                  <dgm:constr type="ctrY" for="ch" forName="dotArrow4" refType="h" fact="0.0581"/>
                  <dgm:constr type="w" for="ch" forName="dotArrow4" refType="userD"/>
                  <dgm:constr type="h" for="ch" forName="dotArrow4" refType="userD"/>
                  <dgm:constr type="ctrX" for="ch" forName="dotArrow5" refType="w" fact="0.8184"/>
                  <dgm:constr type="ctrY" for="ch" forName="dotArrow5" refType="h" fact="0.0748"/>
                  <dgm:constr type="w" for="ch" forName="dotArrow5" refType="userD"/>
                  <dgm:constr type="h" for="ch" forName="dotArrow5" refType="userD"/>
                  <dgm:constr type="ctrX" for="ch" forName="dotArrow6" refType="w" fact="0.7814"/>
                  <dgm:constr type="ctrY" for="ch" forName="dotArrow6" refType="h" fact="0.0766"/>
                  <dgm:constr type="w" for="ch" forName="dotArrow6" refType="userD"/>
                  <dgm:constr type="h" for="ch" forName="dotArrow6" refType="userD"/>
                  <dgm:constr type="ctrX" for="ch" forName="dotArrow7" refType="w" fact="0.7814"/>
                  <dgm:constr type="ctrY" for="ch" forName="dotArrow7" refType="h" fact="0.1118"/>
                  <dgm:constr type="w" for="ch" forName="dotArrow7" refType="userD"/>
                  <dgm:constr type="h" for="ch" forName="dotArrow7" refType="userD"/>
                  <dgm:constr type="l" for="ch" forName="parTx1" refType="w" fact="0.2479"/>
                  <dgm:constr type="t" for="ch" forName="parTx1" refType="h" fact="0.9416"/>
                  <dgm:constr type="w" for="ch" forName="parTx1" refType="w" fact="0.2696"/>
                  <dgm:constr type="h" for="ch" forName="parTx1" refType="h" fact="0.0811"/>
                  <dgm:constr type="ctrX" for="ch" forName="picture1" refType="w" fact="0.2356"/>
                  <dgm:constr type="ctrY" for="ch" forName="picture1" refType="h" fact="0.9322"/>
                  <dgm:constr type="w" for="ch" forName="picture1" refType="w" fact="0.125"/>
                  <dgm:constr type="h" for="ch" forName="picture1" refType="h" fact="0.1403"/>
                  <dgm:constr type="l" for="ch" forName="parTx2" refType="w" fact="0.5064"/>
                  <dgm:constr type="t" for="ch" forName="parTx2" refType="h" fact="0.8451"/>
                  <dgm:constr type="w" for="ch" forName="parTx2" refType="w" fact="0.2696"/>
                  <dgm:constr type="h" for="ch" forName="parTx2" refType="h" fact="0.0811"/>
                  <dgm:constr type="ctrX" for="ch" forName="picture2" refType="w" fact="0.4941"/>
                  <dgm:constr type="ctrY" for="ch" forName="picture2" refType="h" fact="0.8357"/>
                  <dgm:constr type="w" for="ch" forName="picture2" refType="w" fact="0.125"/>
                  <dgm:constr type="h" for="ch" forName="picture2" refType="h" fact="0.1403"/>
                  <dgm:constr type="l" for="ch" forName="parTx3" refType="w" fact="0.6339"/>
                  <dgm:constr type="t" for="ch" forName="parTx3" refType="h" fact="0.7006"/>
                  <dgm:constr type="w" for="ch" forName="parTx3" refType="w" fact="0.2696"/>
                  <dgm:constr type="h" for="ch" forName="parTx3" refType="h" fact="0.0811"/>
                  <dgm:constr type="ctrX" for="ch" forName="picture3" refType="w" fact="0.6216"/>
                  <dgm:constr type="ctrY" for="ch" forName="picture3" refType="h" fact="0.6912"/>
                  <dgm:constr type="w" for="ch" forName="picture3" refType="w" fact="0.125"/>
                  <dgm:constr type="h" for="ch" forName="picture3" refType="h" fact="0.1403"/>
                  <dgm:constr type="l" for="ch" forName="parTx4" refType="w" fact="0.7108"/>
                  <dgm:constr type="t" for="ch" forName="parTx4" refType="h" fact="0.5424"/>
                  <dgm:constr type="w" for="ch" forName="parTx4" refType="w" fact="0.2696"/>
                  <dgm:constr type="h" for="ch" forName="parTx4" refType="h" fact="0.0811"/>
                  <dgm:constr type="ctrX" for="ch" forName="picture4" refType="w" fact="0.6985"/>
                  <dgm:constr type="ctrY" for="ch" forName="picture4" refType="h" fact="0.533"/>
                  <dgm:constr type="w" for="ch" forName="picture4" refType="w" fact="0.125"/>
                  <dgm:constr type="h" for="ch" forName="picture4" refType="h" fact="0.1403"/>
                  <dgm:constr type="l" for="ch" forName="parTx5" refType="w" fact="0.7604"/>
                  <dgm:constr type="t" for="ch" forName="parTx5" refType="h" fact="0.372"/>
                  <dgm:constr type="w" for="ch" forName="parTx5" refType="w" fact="0.2696"/>
                  <dgm:constr type="h" for="ch" forName="parTx5" refType="h" fact="0.0811"/>
                  <dgm:constr type="ctrX" for="ch" forName="picture5" refType="w" fact="0.7481"/>
                  <dgm:constr type="ctrY" for="ch" forName="picture5" refType="h" fact="0.3626"/>
                  <dgm:constr type="w" for="ch" forName="picture5" refType="w" fact="0.125"/>
                  <dgm:constr type="h" for="ch" forName="picture5" refType="h" fact="0.1403"/>
                  <dgm:constr type="l" for="ch" forName="parTx6" refType="w" fact="0.7874"/>
                  <dgm:constr type="t" for="ch" forName="parTx6" refType="h" fact="0.2044"/>
                  <dgm:constr type="w" for="ch" forName="parTx6" refType="w" fact="0.2696"/>
                  <dgm:constr type="h" for="ch" forName="parTx6" refType="h" fact="0.0811"/>
                  <dgm:constr type="ctrX" for="ch" forName="picture6" refType="w" fact="0.7751"/>
                  <dgm:constr type="ctrY" for="ch" forName="picture6" refType="h" fact="0.195"/>
                  <dgm:constr type="w" for="ch" forName="picture6" refType="w" fact="0.125"/>
                  <dgm:constr type="h" for="ch" forName="picture6" refType="h" fact="0.1403"/>
                </dgm:constrLst>
              </dgm:else>
            </dgm:choose>
          </dgm:if>
          <dgm:else name="Name58">
            <dgm:choose name="Name59">
              <dgm:if name="Name60" axis="des" func="maxDepth" op="gt" val="1">
                <dgm:alg type="composite">
                  <dgm:param type="ar" val="1.33"/>
                </dgm:alg>
                <dgm:constrLst>
                  <dgm:constr type="primFontSz" for="ch" forName="parTx1" op="equ" val="65"/>
                  <dgm:constr type="primFontSz" for="ch" forName="parTx2" refType="primFontSz" refFor="ch" refForName="parTx1" op="equ"/>
                  <dgm:constr type="primFontSz" for="ch" forName="parTx3" refType="primFontSz" refFor="ch" refForName="parTx1" op="equ"/>
                  <dgm:constr type="primFontSz" for="ch" forName="parTx4" refType="primFontSz" refFor="ch" refForName="parTx1" op="equ"/>
                  <dgm:constr type="primFontSz" for="ch" forName="parTx5" refType="primFontSz" refFor="ch" refForName="parTx1" op="equ"/>
                  <dgm:constr type="primFontSz" for="ch" forName="parTx6" refType="primFontSz" refFor="ch" refForName="parTx1" op="equ"/>
                  <dgm:constr type="primFontSz" for="ch" forName="desTx1" op="equ" val="65"/>
                  <dgm:constr type="primFontSz" for="ch" forName="desTx2" refType="primFontSz" refFor="ch" refForName="desTx1" op="equ"/>
                  <dgm:constr type="primFontSz" for="ch" forName="desTx3" refType="primFontSz" refFor="ch" refForName="desTx1" op="equ"/>
                  <dgm:constr type="primFontSz" for="ch" forName="desTx4" refType="primFontSz" refFor="ch" refForName="desTx1" op="equ"/>
                  <dgm:constr type="primFontSz" for="ch" forName="desTx5" refType="primFontSz" refFor="ch" refForName="desTx1" op="equ"/>
                  <dgm:constr type="primFontSz" for="ch" forName="desTx6" refType="primFontSz" refFor="ch" refForName="desTx1" op="equ"/>
                  <dgm:constr type="userD" refType="w" fact="0.0105"/>
                  <dgm:constr type="ctrX" for="ch" forName="dot1" refType="w" fact="0.6392"/>
                  <dgm:constr type="ctrY" for="ch" forName="dot1" refType="h" fact="0.8839"/>
                  <dgm:constr type="w" for="ch" forName="dot1" refType="userD"/>
                  <dgm:constr type="h" for="ch" forName="dot1" refType="userD"/>
                  <dgm:constr type="ctrX" for="ch" forName="dot2" refType="w" fact="0.6616"/>
                  <dgm:constr type="ctrY" for="ch" forName="dot2" refType="h" fact="0.8967"/>
                  <dgm:constr type="w" for="ch" forName="dot2" refType="userD"/>
                  <dgm:constr type="h" for="ch" forName="dot2" refType="userD"/>
                  <dgm:constr type="ctrX" for="ch" forName="dot3" refType="w" fact="0.6845"/>
                  <dgm:constr type="ctrY" for="ch" forName="dot3" refType="h" fact="0.9076"/>
                  <dgm:constr type="w" for="ch" forName="dot3" refType="userD"/>
                  <dgm:constr type="h" for="ch" forName="dot3" refType="userD"/>
                  <dgm:constr type="ctrX" for="ch" forName="dot4" refType="w" fact="0.7077"/>
                  <dgm:constr type="ctrY" for="ch" forName="dot4" refType="h" fact="0.9165"/>
                  <dgm:constr type="w" for="ch" forName="dot4" refType="userD"/>
                  <dgm:constr type="h" for="ch" forName="dot4" refType="userD"/>
                  <dgm:constr type="ctrX" for="ch" forName="dot5" refType="w" fact="0.7312"/>
                  <dgm:constr type="ctrY" for="ch" forName="dot5" refType="h" fact="0.9234"/>
                  <dgm:constr type="w" for="ch" forName="dot5" refType="userD"/>
                  <dgm:constr type="h" for="ch" forName="dot5" refType="userD"/>
                  <dgm:constr type="ctrX" for="ch" forName="dot6" refType="w" fact="0.5117"/>
                  <dgm:constr type="ctrY" for="ch" forName="dot6" refType="h" fact="0.764"/>
                  <dgm:constr type="w" for="ch" forName="dot6" refType="userD"/>
                  <dgm:constr type="h" for="ch" forName="dot6" refType="userD"/>
                  <dgm:constr type="ctrX" for="ch" forName="dot7" refType="w" fact="0.5305"/>
                  <dgm:constr type="ctrY" for="ch" forName="dot7" refType="h" fact="0.7878"/>
                  <dgm:constr type="w" for="ch" forName="dot7" refType="userD"/>
                  <dgm:constr type="h" for="ch" forName="dot7" refType="userD"/>
                  <dgm:constr type="ctrX" for="ch" forName="dot8" refType="w" fact="0.4304"/>
                  <dgm:constr type="ctrY" for="ch" forName="dot8" refType="h" fact="0.6227"/>
                  <dgm:constr type="w" for="ch" forName="dot8" refType="userD"/>
                  <dgm:constr type="h" for="ch" forName="dot8" refType="userD"/>
                  <dgm:constr type="ctrX" for="ch" forName="dot9" refType="w" fact="0.3753"/>
                  <dgm:constr type="ctrY" for="ch" forName="dot9" refType="h" fact="0.4556"/>
                  <dgm:constr type="w" for="ch" forName="dot9" refType="userD"/>
                  <dgm:constr type="h" for="ch" forName="dot9" refType="userD"/>
                  <dgm:constr type="ctrX" for="ch" forName="dot10" refType="w" fact="0.3491"/>
                  <dgm:constr type="ctrY" for="ch" forName="dot10" refType="h" fact="0.2816"/>
                  <dgm:constr type="w" for="ch" forName="dot10" refType="userD"/>
                  <dgm:constr type="h" for="ch" forName="dot10" refType="userD"/>
                  <dgm:constr type="ctrX" for="ch" forName="dotArrow1" refType="w" fact="0.3719"/>
                  <dgm:constr type="ctrY" for="ch" forName="dotArrow1" refType="h" fact="0.0748"/>
                  <dgm:constr type="w" for="ch" forName="dotArrow1" refType="userD"/>
                  <dgm:constr type="h" for="ch" forName="dotArrow1" refType="userD"/>
                  <dgm:constr type="ctrX" for="ch" forName="dotArrow2" refType="w" fact="0.3563"/>
                  <dgm:constr type="ctrY" for="ch" forName="dotArrow2" refType="h" fact="0.0581"/>
                  <dgm:constr type="w" for="ch" forName="dotArrow2" refType="userD"/>
                  <dgm:constr type="h" for="ch" forName="dotArrow2" refType="userD"/>
                  <dgm:constr type="ctrX" for="ch" forName="dotArrow3" refType="w" fact="0.3407"/>
                  <dgm:constr type="ctrY" for="ch" forName="dotArrow3" refType="h" fact="0.0414"/>
                  <dgm:constr type="w" for="ch" forName="dotArrow3" refType="userD"/>
                  <dgm:constr type="h" for="ch" forName="dotArrow3" refType="userD"/>
                  <dgm:constr type="ctrX" for="ch" forName="dotArrow4" refType="w" fact="0.325"/>
                  <dgm:constr type="ctrY" for="ch" forName="dotArrow4" refType="h" fact="0.0581"/>
                  <dgm:constr type="w" for="ch" forName="dotArrow4" refType="userD"/>
                  <dgm:constr type="h" for="ch" forName="dotArrow4" refType="userD"/>
                  <dgm:constr type="ctrX" for="ch" forName="dotArrow5" refType="w" fact="0.3094"/>
                  <dgm:constr type="ctrY" for="ch" forName="dotArrow5" refType="h" fact="0.0748"/>
                  <dgm:constr type="w" for="ch" forName="dotArrow5" refType="userD"/>
                  <dgm:constr type="h" for="ch" forName="dotArrow5" refType="userD"/>
                  <dgm:constr type="ctrX" for="ch" forName="dotArrow6" refType="w" fact="0.3407"/>
                  <dgm:constr type="ctrY" for="ch" forName="dotArrow6" refType="h" fact="0.0766"/>
                  <dgm:constr type="w" for="ch" forName="dotArrow6" refType="userD"/>
                  <dgm:constr type="h" for="ch" forName="dotArrow6" refType="userD"/>
                  <dgm:constr type="ctrX" for="ch" forName="dotArrow7" refType="w" fact="0.3407"/>
                  <dgm:constr type="ctrY" for="ch" forName="dotArrow7" refType="h" fact="0.1118"/>
                  <dgm:constr type="w" for="ch" forName="dotArrow7" refType="userD"/>
                  <dgm:constr type="h" for="ch" forName="dotArrow7" refType="userD"/>
                  <dgm:constr type="r" for="ch" forName="parTx1" refType="w" fact="0.7909"/>
                  <dgm:constr type="t" for="ch" forName="parTx1" refType="h" fact="0.9433"/>
                  <dgm:constr type="w" for="ch" forName="parTx1" refType="w" fact="0.2275"/>
                  <dgm:constr type="h" for="ch" forName="parTx1" refType="h" fact="0.0811"/>
                  <dgm:constr type="ctrX" for="ch" forName="picture1" refType="w" fact="0.8012"/>
                  <dgm:constr type="ctrY" for="ch" forName="picture1" refType="h" fact="0.9322"/>
                  <dgm:constr type="w" for="ch" forName="picture1" refType="w" fact="0.1055"/>
                  <dgm:constr type="h" for="ch" forName="picture1" refType="h" fact="0.1403"/>
                  <dgm:constr type="r" for="ch" forName="desTx1" refType="l" refFor="ch" refForName="parTx1"/>
                  <dgm:constr type="l" for="ch" forName="desTx1"/>
                  <dgm:constr type="t" for="ch" forName="desTx1" refType="t" refFor="ch" refForName="parTx1"/>
                  <dgm:constr type="h" for="ch" forName="desTx1" refType="h" refFor="ch" refForName="parTx1"/>
                  <dgm:constr type="r" for="ch" forName="parTx2" refType="w" fact="0.5727"/>
                  <dgm:constr type="t" for="ch" forName="parTx2" refType="h" fact="0.8468"/>
                  <dgm:constr type="w" for="ch" forName="parTx2" refType="w" fact="0.2275"/>
                  <dgm:constr type="h" for="ch" forName="parTx2" refType="h" fact="0.0811"/>
                  <dgm:constr type="ctrX" for="ch" forName="picture2" refType="w" fact="0.5831"/>
                  <dgm:constr type="ctrY" for="ch" forName="picture2" refType="h" fact="0.8357"/>
                  <dgm:constr type="w" for="ch" forName="picture2" refType="w" fact="0.1055"/>
                  <dgm:constr type="h" for="ch" forName="picture2" refType="h" fact="0.1403"/>
                  <dgm:constr type="r" for="ch" forName="desTx2" refType="l" refFor="ch" refForName="parTx2"/>
                  <dgm:constr type="l" for="ch" forName="desTx2"/>
                  <dgm:constr type="t" for="ch" forName="desTx2" refType="t" refFor="ch" refForName="parTx2"/>
                  <dgm:constr type="h" for="ch" forName="desTx2" refType="h" refFor="ch" refForName="parTx2"/>
                  <dgm:constr type="r" for="ch" forName="parTx3" refType="w" fact="0.4651"/>
                  <dgm:constr type="t" for="ch" forName="parTx3" refType="h" fact="0.7023"/>
                  <dgm:constr type="w" for="ch" forName="parTx3" refType="w" fact="0.2275"/>
                  <dgm:constr type="h" for="ch" forName="parTx3" refType="h" fact="0.0811"/>
                  <dgm:constr type="ctrX" for="ch" forName="picture3" refType="w" fact="0.4755"/>
                  <dgm:constr type="ctrY" for="ch" forName="picture3" refType="h" fact="0.6912"/>
                  <dgm:constr type="w" for="ch" forName="picture3" refType="w" fact="0.1055"/>
                  <dgm:constr type="h" for="ch" forName="picture3" refType="h" fact="0.1403"/>
                  <dgm:constr type="r" for="ch" forName="desTx3" refType="l" refFor="ch" refForName="parTx3"/>
                  <dgm:constr type="l" for="ch" forName="desTx3"/>
                  <dgm:constr type="t" for="ch" forName="desTx3" refType="t" refFor="ch" refForName="parTx3"/>
                  <dgm:constr type="h" for="ch" forName="desTx3" refType="h" refFor="ch" refForName="parTx3"/>
                  <dgm:constr type="r" for="ch" forName="parTx4" refType="w" fact="0.4002"/>
                  <dgm:constr type="t" for="ch" forName="parTx4" refType="h" fact="0.5441"/>
                  <dgm:constr type="w" for="ch" forName="parTx4" refType="w" fact="0.2275"/>
                  <dgm:constr type="h" for="ch" forName="parTx4" refType="h" fact="0.0811"/>
                  <dgm:constr type="ctrX" for="ch" forName="picture4" refType="w" fact="0.4106"/>
                  <dgm:constr type="ctrY" for="ch" forName="picture4" refType="h" fact="0.533"/>
                  <dgm:constr type="w" for="ch" forName="picture4" refType="w" fact="0.1055"/>
                  <dgm:constr type="h" for="ch" forName="picture4" refType="h" fact="0.1403"/>
                  <dgm:constr type="r" for="ch" forName="desTx4" refType="l" refFor="ch" refForName="parTx4"/>
                  <dgm:constr type="l" for="ch" forName="desTx4"/>
                  <dgm:constr type="t" for="ch" forName="desTx4" refType="t" refFor="ch" refForName="parTx4"/>
                  <dgm:constr type="h" for="ch" forName="desTx4" refType="h" refFor="ch" refForName="parTx4"/>
                  <dgm:constr type="r" for="ch" forName="parTx5" refType="w" fact="0.3584"/>
                  <dgm:constr type="t" for="ch" forName="parTx5" refType="h" fact="0.3737"/>
                  <dgm:constr type="w" for="ch" forName="parTx5" refType="w" fact="0.2275"/>
                  <dgm:constr type="h" for="ch" forName="parTx5" refType="h" fact="0.0811"/>
                  <dgm:constr type="ctrX" for="ch" forName="picture5" refType="w" fact="0.3687"/>
                  <dgm:constr type="ctrY" for="ch" forName="picture5" refType="h" fact="0.3626"/>
                  <dgm:constr type="w" for="ch" forName="picture5" refType="w" fact="0.1055"/>
                  <dgm:constr type="h" for="ch" forName="picture5" refType="h" fact="0.1403"/>
                  <dgm:constr type="r" for="ch" forName="desTx5" refType="l" refFor="ch" refForName="parTx5"/>
                  <dgm:constr type="l" for="ch" forName="desTx5"/>
                  <dgm:constr type="t" for="ch" forName="desTx5" refType="t" refFor="ch" refForName="parTx5"/>
                  <dgm:constr type="h" for="ch" forName="desTx5" refType="h" refFor="ch" refForName="parTx5"/>
                  <dgm:constr type="r" for="ch" forName="parTx6" refType="w" fact="0.3356"/>
                  <dgm:constr type="t" for="ch" forName="parTx6" refType="h" fact="0.2061"/>
                  <dgm:constr type="w" for="ch" forName="parTx6" refType="w" fact="0.2275"/>
                  <dgm:constr type="h" for="ch" forName="parTx6" refType="h" fact="0.0811"/>
                  <dgm:constr type="ctrX" for="ch" forName="picture6" refType="w" fact="0.3459"/>
                  <dgm:constr type="ctrY" for="ch" forName="picture6" refType="h" fact="0.195"/>
                  <dgm:constr type="w" for="ch" forName="picture6" refType="w" fact="0.1055"/>
                  <dgm:constr type="h" for="ch" forName="picture6" refType="h" fact="0.1403"/>
                  <dgm:constr type="r" for="ch" forName="desTx6" refType="l" refFor="ch" refForName="parTx6"/>
                  <dgm:constr type="l" for="ch" forName="desTx6"/>
                  <dgm:constr type="t" for="ch" forName="desTx6" refType="t" refFor="ch" refForName="parTx6"/>
                  <dgm:constr type="h" for="ch" forName="desTx6" refType="h" refFor="ch" refForName="parTx6"/>
                </dgm:constrLst>
              </dgm:if>
              <dgm:else name="Name61">
                <dgm:alg type="composite">
                  <dgm:param type="ar" val="1.1223"/>
                </dgm:alg>
                <dgm:constrLst>
                  <dgm:constr type="primFontSz" for="ch" forName="parTx1" op="equ" val="65"/>
                  <dgm:constr type="primFontSz" for="ch" forName="parTx2" refType="primFontSz" refFor="ch" refForName="parTx1" op="equ"/>
                  <dgm:constr type="primFontSz" for="ch" forName="parTx3" refType="primFontSz" refFor="ch" refForName="parTx1" op="equ"/>
                  <dgm:constr type="primFontSz" for="ch" forName="parTx4" refType="primFontSz" refFor="ch" refForName="parTx1" op="equ"/>
                  <dgm:constr type="primFontSz" for="ch" forName="parTx5" refType="primFontSz" refFor="ch" refForName="parTx1" op="equ"/>
                  <dgm:constr type="primFontSz" for="ch" forName="parTx6" refType="primFontSz" refFor="ch" refForName="parTx1" op="equ"/>
                  <dgm:constr type="userD" refType="w" fact="0.0125"/>
                  <dgm:constr type="ctrX" for="ch" forName="dot1" refType="w" fact="0.5724"/>
                  <dgm:constr type="ctrY" for="ch" forName="dot1" refType="h" fact="0.8839"/>
                  <dgm:constr type="w" for="ch" forName="dot1" refType="userD"/>
                  <dgm:constr type="h" for="ch" forName="dot1" refType="userD"/>
                  <dgm:constr type="ctrX" for="ch" forName="dot2" refType="w" fact="0.599"/>
                  <dgm:constr type="ctrY" for="ch" forName="dot2" refType="h" fact="0.8967"/>
                  <dgm:constr type="w" for="ch" forName="dot2" refType="userD"/>
                  <dgm:constr type="h" for="ch" forName="dot2" refType="userD"/>
                  <dgm:constr type="ctrX" for="ch" forName="dot3" refType="w" fact="0.6261"/>
                  <dgm:constr type="ctrY" for="ch" forName="dot3" refType="h" fact="0.9076"/>
                  <dgm:constr type="w" for="ch" forName="dot3" refType="userD"/>
                  <dgm:constr type="h" for="ch" forName="dot3" refType="userD"/>
                  <dgm:constr type="ctrX" for="ch" forName="dot4" refType="w" fact="0.6536"/>
                  <dgm:constr type="ctrY" for="ch" forName="dot4" refType="h" fact="0.9165"/>
                  <dgm:constr type="w" for="ch" forName="dot4" refType="userD"/>
                  <dgm:constr type="h" for="ch" forName="dot4" refType="userD"/>
                  <dgm:constr type="ctrX" for="ch" forName="dot5" refType="w" fact="0.6814"/>
                  <dgm:constr type="ctrY" for="ch" forName="dot5" refType="h" fact="0.9234"/>
                  <dgm:constr type="w" for="ch" forName="dot5" refType="userD"/>
                  <dgm:constr type="h" for="ch" forName="dot5" refType="userD"/>
                  <dgm:constr type="ctrX" for="ch" forName="dot6" refType="w" fact="0.4214"/>
                  <dgm:constr type="ctrY" for="ch" forName="dot6" refType="h" fact="0.764"/>
                  <dgm:constr type="w" for="ch" forName="dot6" refType="userD"/>
                  <dgm:constr type="h" for="ch" forName="dot6" refType="userD"/>
                  <dgm:constr type="ctrX" for="ch" forName="dot7" refType="w" fact="0.4436"/>
                  <dgm:constr type="ctrY" for="ch" forName="dot7" refType="h" fact="0.7878"/>
                  <dgm:constr type="w" for="ch" forName="dot7" refType="userD"/>
                  <dgm:constr type="h" for="ch" forName="dot7" refType="userD"/>
                  <dgm:constr type="ctrX" for="ch" forName="dot8" refType="w" fact="0.325"/>
                  <dgm:constr type="ctrY" for="ch" forName="dot8" refType="h" fact="0.6227"/>
                  <dgm:constr type="w" for="ch" forName="dot8" refType="userD"/>
                  <dgm:constr type="h" for="ch" forName="dot8" refType="userD"/>
                  <dgm:constr type="ctrX" for="ch" forName="dot9" refType="w" fact="0.2597"/>
                  <dgm:constr type="ctrY" for="ch" forName="dot9" refType="h" fact="0.4556"/>
                  <dgm:constr type="w" for="ch" forName="dot9" refType="userD"/>
                  <dgm:constr type="h" for="ch" forName="dot9" refType="userD"/>
                  <dgm:constr type="ctrX" for="ch" forName="dot10" refType="w" fact="0.2286"/>
                  <dgm:constr type="ctrY" for="ch" forName="dot10" refType="h" fact="0.2816"/>
                  <dgm:constr type="w" for="ch" forName="dot10" refType="userD"/>
                  <dgm:constr type="h" for="ch" forName="dot10" refType="userD"/>
                  <dgm:constr type="ctrX" for="ch" forName="dotArrow1" refType="w" fact="0.2557"/>
                  <dgm:constr type="ctrY" for="ch" forName="dotArrow1" refType="h" fact="0.0748"/>
                  <dgm:constr type="w" for="ch" forName="dotArrow1" refType="userD"/>
                  <dgm:constr type="h" for="ch" forName="dotArrow1" refType="userD"/>
                  <dgm:constr type="ctrX" for="ch" forName="dotArrow2" refType="w" fact="0.2372"/>
                  <dgm:constr type="ctrY" for="ch" forName="dotArrow2" refType="h" fact="0.0581"/>
                  <dgm:constr type="w" for="ch" forName="dotArrow2" refType="userD"/>
                  <dgm:constr type="h" for="ch" forName="dotArrow2" refType="userD"/>
                  <dgm:constr type="ctrX" for="ch" forName="dotArrow3" refType="w" fact="0.2187"/>
                  <dgm:constr type="ctrY" for="ch" forName="dotArrow3" refType="h" fact="0.0414"/>
                  <dgm:constr type="w" for="ch" forName="dotArrow3" refType="userD"/>
                  <dgm:constr type="h" for="ch" forName="dotArrow3" refType="userD"/>
                  <dgm:constr type="ctrX" for="ch" forName="dotArrow4" refType="w" fact="0.2001"/>
                  <dgm:constr type="ctrY" for="ch" forName="dotArrow4" refType="h" fact="0.0581"/>
                  <dgm:constr type="w" for="ch" forName="dotArrow4" refType="userD"/>
                  <dgm:constr type="h" for="ch" forName="dotArrow4" refType="userD"/>
                  <dgm:constr type="ctrX" for="ch" forName="dotArrow5" refType="w" fact="0.1816"/>
                  <dgm:constr type="ctrY" for="ch" forName="dotArrow5" refType="h" fact="0.0748"/>
                  <dgm:constr type="w" for="ch" forName="dotArrow5" refType="userD"/>
                  <dgm:constr type="h" for="ch" forName="dotArrow5" refType="userD"/>
                  <dgm:constr type="ctrX" for="ch" forName="dotArrow6" refType="w" fact="0.2187"/>
                  <dgm:constr type="ctrY" for="ch" forName="dotArrow6" refType="h" fact="0.0766"/>
                  <dgm:constr type="w" for="ch" forName="dotArrow6" refType="userD"/>
                  <dgm:constr type="h" for="ch" forName="dotArrow6" refType="userD"/>
                  <dgm:constr type="ctrX" for="ch" forName="dotArrow7" refType="w" fact="0.2187"/>
                  <dgm:constr type="ctrY" for="ch" forName="dotArrow7" refType="h" fact="0.1118"/>
                  <dgm:constr type="w" for="ch" forName="dotArrow7" refType="userD"/>
                  <dgm:constr type="h" for="ch" forName="dotArrow7" refType="userD"/>
                  <dgm:constr type="r" for="ch" forName="parTx1" refType="w" fact="0.7522"/>
                  <dgm:constr type="t" for="ch" forName="parTx1" refType="h" fact="0.9416"/>
                  <dgm:constr type="w" for="ch" forName="parTx1" refType="w" fact="0.2696"/>
                  <dgm:constr type="h" for="ch" forName="parTx1" refType="h" fact="0.0811"/>
                  <dgm:constr type="ctrX" for="ch" forName="picture1" refType="w" fact="0.7644"/>
                  <dgm:constr type="ctrY" for="ch" forName="picture1" refType="h" fact="0.9322"/>
                  <dgm:constr type="w" for="ch" forName="picture1" refType="w" fact="0.125"/>
                  <dgm:constr type="h" for="ch" forName="picture1" refType="h" fact="0.1403"/>
                  <dgm:constr type="r" for="ch" forName="parTx2" refType="w" fact="0.4937"/>
                  <dgm:constr type="t" for="ch" forName="parTx2" refType="h" fact="0.8451"/>
                  <dgm:constr type="w" for="ch" forName="parTx2" refType="w" fact="0.2696"/>
                  <dgm:constr type="h" for="ch" forName="parTx2" refType="h" fact="0.0811"/>
                  <dgm:constr type="ctrX" for="ch" forName="picture2" refType="w" fact="0.5059"/>
                  <dgm:constr type="ctrY" for="ch" forName="picture2" refType="h" fact="0.8357"/>
                  <dgm:constr type="w" for="ch" forName="picture2" refType="w" fact="0.125"/>
                  <dgm:constr type="h" for="ch" forName="picture2" refType="h" fact="0.1403"/>
                  <dgm:constr type="r" for="ch" forName="parTx3" refType="w" fact="0.3662"/>
                  <dgm:constr type="t" for="ch" forName="parTx3" refType="h" fact="0.7006"/>
                  <dgm:constr type="w" for="ch" forName="parTx3" refType="w" fact="0.2696"/>
                  <dgm:constr type="h" for="ch" forName="parTx3" refType="h" fact="0.0811"/>
                  <dgm:constr type="ctrX" for="ch" forName="picture3" refType="w" fact="0.3784"/>
                  <dgm:constr type="ctrY" for="ch" forName="picture3" refType="h" fact="0.6912"/>
                  <dgm:constr type="w" for="ch" forName="picture3" refType="w" fact="0.125"/>
                  <dgm:constr type="h" for="ch" forName="picture3" refType="h" fact="0.1403"/>
                  <dgm:constr type="r" for="ch" forName="parTx4" refType="w" fact="0.2893"/>
                  <dgm:constr type="t" for="ch" forName="parTx4" refType="h" fact="0.5424"/>
                  <dgm:constr type="w" for="ch" forName="parTx4" refType="w" fact="0.2696"/>
                  <dgm:constr type="h" for="ch" forName="parTx4" refType="h" fact="0.0811"/>
                  <dgm:constr type="ctrX" for="ch" forName="picture4" refType="w" fact="0.3015"/>
                  <dgm:constr type="ctrY" for="ch" forName="picture4" refType="h" fact="0.533"/>
                  <dgm:constr type="w" for="ch" forName="picture4" refType="w" fact="0.125"/>
                  <dgm:constr type="h" for="ch" forName="picture4" refType="h" fact="0.1403"/>
                  <dgm:constr type="r" for="ch" forName="parTx5" refType="w" fact="0.2397"/>
                  <dgm:constr type="t" for="ch" forName="parTx5" refType="h" fact="0.372"/>
                  <dgm:constr type="w" for="ch" forName="parTx5" refType="w" fact="0.2696"/>
                  <dgm:constr type="h" for="ch" forName="parTx5" refType="h" fact="0.0811"/>
                  <dgm:constr type="ctrX" for="ch" forName="picture5" refType="w" fact="0.2519"/>
                  <dgm:constr type="ctrY" for="ch" forName="picture5" refType="h" fact="0.3626"/>
                  <dgm:constr type="w" for="ch" forName="picture5" refType="w" fact="0.125"/>
                  <dgm:constr type="h" for="ch" forName="picture5" refType="h" fact="0.1403"/>
                  <dgm:constr type="r" for="ch" forName="parTx6" refType="w" fact="0.2127"/>
                  <dgm:constr type="t" for="ch" forName="parTx6" refType="h" fact="0.2044"/>
                  <dgm:constr type="w" for="ch" forName="parTx6" refType="w" fact="0.2696"/>
                  <dgm:constr type="h" for="ch" forName="parTx6" refType="h" fact="0.0811"/>
                  <dgm:constr type="ctrX" for="ch" forName="picture6" refType="w" fact="0.2249"/>
                  <dgm:constr type="ctrY" for="ch" forName="picture6" refType="h" fact="0.195"/>
                  <dgm:constr type="w" for="ch" forName="picture6" refType="w" fact="0.125"/>
                  <dgm:constr type="h" for="ch" forName="picture6" refType="h" fact="0.1403"/>
                </dgm:constrLst>
              </dgm:else>
            </dgm:choose>
          </dgm:else>
        </dgm:choose>
      </dgm:if>
      <dgm:else name="Name62">
        <dgm:choose name="Name63">
          <dgm:if name="Name64" func="var" arg="dir" op="equ" val="norm">
            <dgm:choose name="Name65">
              <dgm:if name="Name66" axis="des" func="maxDepth" op="gt" val="1">
                <dgm:alg type="composite">
                  <dgm:param type="ar" val="1.25"/>
                </dgm:alg>
                <dgm:constrLst>
                  <dgm:constr type="primFontSz" for="ch" forName="parTx1" op="equ" val="65"/>
                  <dgm:constr type="primFontSz" for="ch" forName="parTx2" refType="primFontSz" refFor="ch" refForName="parTx1" op="equ"/>
                  <dgm:constr type="primFontSz" for="ch" forName="parTx3" refType="primFontSz" refFor="ch" refForName="parTx1" op="equ"/>
                  <dgm:constr type="primFontSz" for="ch" forName="parTx4" refType="primFontSz" refFor="ch" refForName="parTx1" op="equ"/>
                  <dgm:constr type="primFontSz" for="ch" forName="parTx5" refType="primFontSz" refFor="ch" refForName="parTx1" op="equ"/>
                  <dgm:constr type="primFontSz" for="ch" forName="parTx6" refType="primFontSz" refFor="ch" refForName="parTx1" op="equ"/>
                  <dgm:constr type="primFontSz" for="ch" forName="parTx7" refType="primFontSz" refFor="ch" refForName="parTx1" op="equ"/>
                  <dgm:constr type="primFontSz" for="ch" forName="desTx1" op="equ" val="65"/>
                  <dgm:constr type="primFontSz" for="ch" forName="desTx2" refType="primFontSz" refFor="ch" refForName="desTx1" op="equ"/>
                  <dgm:constr type="primFontSz" for="ch" forName="desTx3" refType="primFontSz" refFor="ch" refForName="desTx1" op="equ"/>
                  <dgm:constr type="primFontSz" for="ch" forName="desTx4" refType="primFontSz" refFor="ch" refForName="desTx1" op="equ"/>
                  <dgm:constr type="primFontSz" for="ch" forName="desTx5" refType="primFontSz" refFor="ch" refForName="desTx1" op="equ"/>
                  <dgm:constr type="primFontSz" for="ch" forName="desTx6" refType="primFontSz" refFor="ch" refForName="desTx1" op="equ"/>
                  <dgm:constr type="primFontSz" for="ch" forName="desTx7" refType="primFontSz" refFor="ch" refForName="desTx1" op="equ"/>
                  <dgm:constr type="userD" refType="w" fact="0.0097"/>
                  <dgm:constr type="ctrX" for="ch" forName="dot1" refType="w" fact="0.3909"/>
                  <dgm:constr type="ctrY" for="ch" forName="dot1" refType="h" fact="0.8342"/>
                  <dgm:constr type="w" for="ch" forName="dot1" refType="userD"/>
                  <dgm:constr type="h" for="ch" forName="dot1" refType="userD"/>
                  <dgm:constr type="ctrX" for="ch" forName="dot2" refType="w" fact="0.3721"/>
                  <dgm:constr type="ctrY" for="ch" forName="dot2" refType="h" fact="0.8448"/>
                  <dgm:constr type="w" for="ch" forName="dot2" refType="userD"/>
                  <dgm:constr type="h" for="ch" forName="dot2" refType="userD"/>
                  <dgm:constr type="ctrX" for="ch" forName="dot3" refType="w" fact="0.353"/>
                  <dgm:constr type="ctrY" for="ch" forName="dot3" refType="h" fact="0.8539"/>
                  <dgm:constr type="w" for="ch" forName="dot3" refType="userD"/>
                  <dgm:constr type="h" for="ch" forName="dot3" refType="userD"/>
                  <dgm:constr type="ctrX" for="ch" forName="dot4" refType="w" fact="0.3337"/>
                  <dgm:constr type="ctrY" for="ch" forName="dot4" refType="h" fact="0.8615"/>
                  <dgm:constr type="w" for="ch" forName="dot4" refType="userD"/>
                  <dgm:constr type="h" for="ch" forName="dot4" refType="userD"/>
                  <dgm:constr type="ctrX" for="ch" forName="dot5" refType="w" fact="0.3142"/>
                  <dgm:constr type="ctrY" for="ch" forName="dot5" refType="h" fact="0.8676"/>
                  <dgm:constr type="w" for="ch" forName="dot5" refType="userD"/>
                  <dgm:constr type="h" for="ch" forName="dot5" refType="userD"/>
                  <dgm:constr type="ctrX" for="ch" forName="dot6" refType="w" fact="0.5088"/>
                  <dgm:constr type="ctrY" for="ch" forName="dot6" refType="h" fact="0.7255"/>
                  <dgm:constr type="w" for="ch" forName="dot6" refType="userD"/>
                  <dgm:constr type="h" for="ch" forName="dot6" refType="userD"/>
                  <dgm:constr type="ctrX" for="ch" forName="dot7" refType="w" fact="0.4926"/>
                  <dgm:constr type="ctrY" for="ch" forName="dot7" refType="h" fact="0.7454"/>
                  <dgm:constr type="w" for="ch" forName="dot7" refType="userD"/>
                  <dgm:constr type="h" for="ch" forName="dot7" refType="userD"/>
                  <dgm:constr type="ctrX" for="ch" forName="dot8" refType="w" fact="0.5836"/>
                  <dgm:constr type="ctrY" for="ch" forName="dot8" refType="h" fact="0.6026"/>
                  <dgm:constr type="w" for="ch" forName="dot8" refType="userD"/>
                  <dgm:constr type="h" for="ch" forName="dot8" refType="userD"/>
                  <dgm:constr type="ctrX" for="ch" forName="dot9" refType="w" fact="0.6371"/>
                  <dgm:constr type="ctrY" for="ch" forName="dot9" refType="h" fact="0.4632"/>
                  <dgm:constr type="w" for="ch" forName="dot9" refType="userD"/>
                  <dgm:constr type="h" for="ch" forName="dot9" refType="userD"/>
                  <dgm:constr type="ctrX" for="ch" forName="dot10" refType="w" fact="0.6701"/>
                  <dgm:constr type="ctrY" for="ch" forName="dot10" refType="h" fact="0.3187"/>
                  <dgm:constr type="w" for="ch" forName="dot10" refType="userD"/>
                  <dgm:constr type="h" for="ch" forName="dot10" refType="userD"/>
                  <dgm:constr type="ctrX" for="ch" forName="dot11" refType="w" fact="0.6853"/>
                  <dgm:constr type="ctrY" for="ch" forName="dot11" refType="h" fact="0.1763"/>
                  <dgm:constr type="w" for="ch" forName="dot11" refType="userD"/>
                  <dgm:constr type="h" for="ch" forName="dot11" refType="userD"/>
                  <dgm:constr type="ctrX" for="ch" forName="dotArrow1" refType="w" fact="0.6627"/>
                  <dgm:constr type="ctrY" for="ch" forName="dotArrow1" refType="h" fact="-0.0099"/>
                  <dgm:constr type="w" for="ch" forName="dotArrow1" refType="userD"/>
                  <dgm:constr type="h" for="ch" forName="dotArrow1" refType="userD"/>
                  <dgm:constr type="ctrX" for="ch" forName="dotArrow2" refType="w" fact="0.6773"/>
                  <dgm:constr type="ctrY" for="ch" forName="dotArrow2" refType="h" fact="-0.0239"/>
                  <dgm:constr type="w" for="ch" forName="dotArrow2" refType="userD"/>
                  <dgm:constr type="h" for="ch" forName="dotArrow2" refType="userD"/>
                  <dgm:constr type="ctrX" for="ch" forName="dotArrow3" refType="w" fact="0.6919"/>
                  <dgm:constr type="ctrY" for="ch" forName="dotArrow3" refType="h" fact="-0.0378"/>
                  <dgm:constr type="w" for="ch" forName="dotArrow3" refType="userD"/>
                  <dgm:constr type="h" for="ch" forName="dotArrow3" refType="userD"/>
                  <dgm:constr type="ctrX" for="ch" forName="dotArrow4" refType="w" fact="0.7065"/>
                  <dgm:constr type="ctrY" for="ch" forName="dotArrow4" refType="h" fact="-0.0239"/>
                  <dgm:constr type="w" for="ch" forName="dotArrow4" refType="userD"/>
                  <dgm:constr type="h" for="ch" forName="dotArrow4" refType="userD"/>
                  <dgm:constr type="ctrX" for="ch" forName="dotArrow5" refType="w" fact="0.7212"/>
                  <dgm:constr type="ctrY" for="ch" forName="dotArrow5" refType="h" fact="-0.0099"/>
                  <dgm:constr type="w" for="ch" forName="dotArrow5" refType="userD"/>
                  <dgm:constr type="h" for="ch" forName="dotArrow5" refType="userD"/>
                  <dgm:constr type="ctrX" for="ch" forName="dotArrow6" refType="w" fact="0.6919"/>
                  <dgm:constr type="ctrY" for="ch" forName="dotArrow6" refType="h" fact="-0.0084"/>
                  <dgm:constr type="w" for="ch" forName="dotArrow6" refType="userD"/>
                  <dgm:constr type="h" for="ch" forName="dotArrow6" refType="userD"/>
                  <dgm:constr type="ctrX" for="ch" forName="dotArrow7" refType="w" fact="0.6919"/>
                  <dgm:constr type="ctrY" for="ch" forName="dotArrow7" refType="h" fact="0.0211"/>
                  <dgm:constr type="w" for="ch" forName="dotArrow7" refType="userD"/>
                  <dgm:constr type="h" for="ch" forName="dotArrow7" refType="userD"/>
                  <dgm:constr type="l" for="ch" forName="parTx1" refType="w" fact="0.2556"/>
                  <dgm:constr type="t" for="ch" forName="parTx1" refType="h" fact="0.8856"/>
                  <dgm:constr type="w" for="ch" forName="parTx1" refType="w" fact="0.2101"/>
                  <dgm:constr type="h" for="ch" forName="parTx1" refType="h" fact="0.0704"/>
                  <dgm:constr type="ctrX" for="ch" forName="picture1" refType="w" fact="0.246"/>
                  <dgm:constr type="ctrY" for="ch" forName="picture1" refType="h" fact="0.8769"/>
                  <dgm:constr type="w" for="ch" forName="picture1" refType="w" fact="0.0974"/>
                  <dgm:constr type="h" for="ch" forName="picture1" refType="h" fact="0.1218"/>
                  <dgm:constr type="l" for="ch" forName="desTx1" refType="r" refFor="ch" refForName="parTx1"/>
                  <dgm:constr type="r" for="ch" forName="desTx1" refType="w"/>
                  <dgm:constr type="t" for="ch" forName="desTx1" refType="t" refFor="ch" refForName="parTx1"/>
                  <dgm:constr type="h" for="ch" forName="desTx1" refType="h" refFor="ch" refForName="parTx1"/>
                  <dgm:constr type="l" for="ch" forName="parTx2" refType="w" fact="0.4535"/>
                  <dgm:constr type="t" for="ch" forName="parTx2" refType="h" fact="0.7956"/>
                  <dgm:constr type="w" for="ch" forName="parTx2" refType="w" fact="0.2101"/>
                  <dgm:constr type="h" for="ch" forName="parTx2" refType="h" fact="0.0704"/>
                  <dgm:constr type="ctrX" for="ch" forName="picture2" refType="w" fact="0.4439"/>
                  <dgm:constr type="ctrY" for="ch" forName="picture2" refType="h" fact="0.787"/>
                  <dgm:constr type="w" for="ch" forName="picture2" refType="w" fact="0.0974"/>
                  <dgm:constr type="h" for="ch" forName="picture2" refType="h" fact="0.1218"/>
                  <dgm:constr type="l" for="ch" forName="desTx2" refType="r" refFor="ch" refForName="parTx2"/>
                  <dgm:constr type="r" for="ch" forName="desTx2" refType="w"/>
                  <dgm:constr type="t" for="ch" forName="desTx2" refType="t" refFor="ch" refForName="parTx2"/>
                  <dgm:constr type="h" for="ch" forName="desTx2" refType="h" refFor="ch" refForName="parTx2"/>
                  <dgm:constr type="l" for="ch" forName="parTx3" refType="w" fact="0.5511"/>
                  <dgm:constr type="t" for="ch" forName="parTx3" refType="h" fact="0.673"/>
                  <dgm:constr type="w" for="ch" forName="parTx3" refType="w" fact="0.2101"/>
                  <dgm:constr type="h" for="ch" forName="parTx3" refType="h" fact="0.0704"/>
                  <dgm:constr type="ctrX" for="ch" forName="picture3" refType="w" fact="0.5415"/>
                  <dgm:constr type="ctrY" for="ch" forName="picture3" refType="h" fact="0.6644"/>
                  <dgm:constr type="w" for="ch" forName="picture3" refType="w" fact="0.0974"/>
                  <dgm:constr type="h" for="ch" forName="picture3" refType="h" fact="0.1218"/>
                  <dgm:constr type="l" for="ch" forName="desTx3" refType="r" refFor="ch" refForName="parTx3"/>
                  <dgm:constr type="r" for="ch" forName="desTx3" refType="w"/>
                  <dgm:constr type="t" for="ch" forName="desTx3" refType="t" refFor="ch" refForName="parTx3"/>
                  <dgm:constr type="h" for="ch" forName="desTx3" refType="h" refFor="ch" refForName="parTx3"/>
                  <dgm:constr type="l" for="ch" forName="parTx4" refType="w" fact="0.6132"/>
                  <dgm:constr type="t" for="ch" forName="parTx4" refType="h" fact="0.538"/>
                  <dgm:constr type="w" for="ch" forName="parTx4" refType="w" fact="0.2101"/>
                  <dgm:constr type="h" for="ch" forName="parTx4" refType="h" fact="0.0704"/>
                  <dgm:constr type="ctrX" for="ch" forName="picture4" refType="w" fact="0.6037"/>
                  <dgm:constr type="ctrY" for="ch" forName="picture4" refType="h" fact="0.5294"/>
                  <dgm:constr type="w" for="ch" forName="picture4" refType="w" fact="0.0974"/>
                  <dgm:constr type="h" for="ch" forName="picture4" refType="h" fact="0.1218"/>
                  <dgm:constr type="l" for="ch" forName="desTx4" refType="r" refFor="ch" refForName="parTx4"/>
                  <dgm:constr type="r" for="ch" forName="desTx4" refType="w"/>
                  <dgm:constr type="t" for="ch" forName="desTx4" refType="t" refFor="ch" refForName="parTx4"/>
                  <dgm:constr type="h" for="ch" forName="desTx4" refType="h" refFor="ch" refForName="parTx4"/>
                  <dgm:constr type="l" for="ch" forName="parTx5" refType="w" fact="0.6576"/>
                  <dgm:constr type="t" for="ch" forName="parTx5" refType="h" fact="0.3951"/>
                  <dgm:constr type="w" for="ch" forName="parTx5" refType="w" fact="0.2101"/>
                  <dgm:constr type="h" for="ch" forName="parTx5" refType="h" fact="0.0704"/>
                  <dgm:constr type="ctrX" for="ch" forName="picture5" refType="w" fact="0.648"/>
                  <dgm:constr type="ctrY" for="ch" forName="picture5" refType="h" fact="0.3864"/>
                  <dgm:constr type="w" for="ch" forName="picture5" refType="w" fact="0.0974"/>
                  <dgm:constr type="h" for="ch" forName="picture5" refType="h" fact="0.1218"/>
                  <dgm:constr type="l" for="ch" forName="desTx5" refType="r" refFor="ch" refForName="parTx5"/>
                  <dgm:constr type="r" for="ch" forName="desTx5" refType="w"/>
                  <dgm:constr type="t" for="ch" forName="desTx5" refType="t" refFor="ch" refForName="parTx5"/>
                  <dgm:constr type="h" for="ch" forName="desTx5" refType="h" refFor="ch" refForName="parTx5"/>
                  <dgm:constr type="l" for="ch" forName="parTx6" refType="w" fact="0.6828"/>
                  <dgm:constr type="t" for="ch" forName="parTx6" refType="h" fact="0.2531"/>
                  <dgm:constr type="w" for="ch" forName="parTx6" refType="w" fact="0.2101"/>
                  <dgm:constr type="h" for="ch" forName="parTx6" refType="h" fact="0.0704"/>
                  <dgm:constr type="ctrX" for="ch" forName="picture6" refType="w" fact="0.6733"/>
                  <dgm:constr type="ctrY" for="ch" forName="picture6" refType="h" fact="0.2444"/>
                  <dgm:constr type="w" for="ch" forName="picture6" refType="w" fact="0.0974"/>
                  <dgm:constr type="h" for="ch" forName="picture6" refType="h" fact="0.1218"/>
                  <dgm:constr type="l" for="ch" forName="desTx6" refType="r" refFor="ch" refForName="parTx6"/>
                  <dgm:constr type="r" for="ch" forName="desTx6" refType="w"/>
                  <dgm:constr type="t" for="ch" forName="desTx6" refType="t" refFor="ch" refForName="parTx6"/>
                  <dgm:constr type="h" for="ch" forName="desTx6" refType="h" refFor="ch" refForName="parTx6"/>
                  <dgm:constr type="l" for="ch" forName="parTx7" refType="w" fact="0.6966"/>
                  <dgm:constr type="t" for="ch" forName="parTx7" refType="h" fact="0.1162"/>
                  <dgm:constr type="w" for="ch" forName="parTx7" refType="w" fact="0.2101"/>
                  <dgm:constr type="h" for="ch" forName="parTx7" refType="h" fact="0.0704"/>
                  <dgm:constr type="ctrX" for="ch" forName="picture7" refType="w" fact="0.6871"/>
                  <dgm:constr type="ctrY" for="ch" forName="picture7" refType="h" fact="0.1075"/>
                  <dgm:constr type="w" for="ch" forName="picture7" refType="w" fact="0.0974"/>
                  <dgm:constr type="h" for="ch" forName="picture7" refType="h" fact="0.1218"/>
                  <dgm:constr type="l" for="ch" forName="desTx7" refType="r" refFor="ch" refForName="parTx7"/>
                  <dgm:constr type="r" for="ch" forName="desTx7" refType="w"/>
                  <dgm:constr type="t" for="ch" forName="desTx7" refType="t" refFor="ch" refForName="parTx7"/>
                  <dgm:constr type="h" for="ch" forName="desTx7" refType="h" refFor="ch" refForName="parTx7"/>
                </dgm:constrLst>
              </dgm:if>
              <dgm:else name="Name67">
                <dgm:alg type="composite">
                  <dgm:param type="ar" val="1.096"/>
                </dgm:alg>
                <dgm:constrLst>
                  <dgm:constr type="primFontSz" for="ch" forName="parTx1" op="equ" val="65"/>
                  <dgm:constr type="primFontSz" for="ch" forName="parTx2" refType="primFontSz" refFor="ch" refForName="parTx1" op="equ"/>
                  <dgm:constr type="primFontSz" for="ch" forName="parTx3" refType="primFontSz" refFor="ch" refForName="parTx1" op="equ"/>
                  <dgm:constr type="primFontSz" for="ch" forName="parTx4" refType="primFontSz" refFor="ch" refForName="parTx1" op="equ"/>
                  <dgm:constr type="primFontSz" for="ch" forName="parTx5" refType="primFontSz" refFor="ch" refForName="parTx1" op="equ"/>
                  <dgm:constr type="primFontSz" for="ch" forName="parTx6" refType="primFontSz" refFor="ch" refForName="parTx1" op="equ"/>
                  <dgm:constr type="primFontSz" for="ch" forName="parTx7" refType="primFontSz" refFor="ch" refForName="parTx1" op="equ"/>
                  <dgm:constr type="userD" refType="w" fact="0.0111"/>
                  <dgm:constr type="ctrX" for="ch" forName="dot1" refType="w" fact="0.4459"/>
                  <dgm:constr type="ctrY" for="ch" forName="dot1" refType="h" fact="0.8342"/>
                  <dgm:constr type="w" for="ch" forName="dot1" refType="userD"/>
                  <dgm:constr type="h" for="ch" forName="dot1" refType="userD"/>
                  <dgm:constr type="ctrX" for="ch" forName="dot2" refType="w" fact="0.4244"/>
                  <dgm:constr type="ctrY" for="ch" forName="dot2" refType="h" fact="0.8448"/>
                  <dgm:constr type="w" for="ch" forName="dot2" refType="userD"/>
                  <dgm:constr type="h" for="ch" forName="dot2" refType="userD"/>
                  <dgm:constr type="ctrX" for="ch" forName="dot3" refType="w" fact="0.4026"/>
                  <dgm:constr type="ctrY" for="ch" forName="dot3" refType="h" fact="0.8539"/>
                  <dgm:constr type="w" for="ch" forName="dot3" refType="userD"/>
                  <dgm:constr type="h" for="ch" forName="dot3" refType="userD"/>
                  <dgm:constr type="ctrX" for="ch" forName="dot4" refType="w" fact="0.3806"/>
                  <dgm:constr type="ctrY" for="ch" forName="dot4" refType="h" fact="0.8615"/>
                  <dgm:constr type="w" for="ch" forName="dot4" refType="userD"/>
                  <dgm:constr type="h" for="ch" forName="dot4" refType="userD"/>
                  <dgm:constr type="ctrX" for="ch" forName="dot5" refType="w" fact="0.3584"/>
                  <dgm:constr type="ctrY" for="ch" forName="dot5" refType="h" fact="0.8676"/>
                  <dgm:constr type="w" for="ch" forName="dot5" refType="userD"/>
                  <dgm:constr type="h" for="ch" forName="dot5" refType="userD"/>
                  <dgm:constr type="ctrX" for="ch" forName="dot6" refType="w" fact="0.5803"/>
                  <dgm:constr type="ctrY" for="ch" forName="dot6" refType="h" fact="0.7255"/>
                  <dgm:constr type="w" for="ch" forName="dot6" refType="userD"/>
                  <dgm:constr type="h" for="ch" forName="dot6" refType="userD"/>
                  <dgm:constr type="ctrX" for="ch" forName="dot7" refType="w" fact="0.5618"/>
                  <dgm:constr type="ctrY" for="ch" forName="dot7" refType="h" fact="0.7454"/>
                  <dgm:constr type="w" for="ch" forName="dot7" refType="userD"/>
                  <dgm:constr type="h" for="ch" forName="dot7" refType="userD"/>
                  <dgm:constr type="ctrX" for="ch" forName="dot8" refType="w" fact="0.6656"/>
                  <dgm:constr type="ctrY" for="ch" forName="dot8" refType="h" fact="0.6026"/>
                  <dgm:constr type="w" for="ch" forName="dot8" refType="userD"/>
                  <dgm:constr type="h" for="ch" forName="dot8" refType="userD"/>
                  <dgm:constr type="ctrX" for="ch" forName="dot9" refType="w" fact="0.7266"/>
                  <dgm:constr type="ctrY" for="ch" forName="dot9" refType="h" fact="0.4632"/>
                  <dgm:constr type="w" for="ch" forName="dot9" refType="userD"/>
                  <dgm:constr type="h" for="ch" forName="dot9" refType="userD"/>
                  <dgm:constr type="ctrX" for="ch" forName="dot10" refType="w" fact="0.7643"/>
                  <dgm:constr type="ctrY" for="ch" forName="dot10" refType="h" fact="0.3187"/>
                  <dgm:constr type="w" for="ch" forName="dot10" refType="userD"/>
                  <dgm:constr type="h" for="ch" forName="dot10" refType="userD"/>
                  <dgm:constr type="ctrX" for="ch" forName="dot11" refType="w" fact="0.7816"/>
                  <dgm:constr type="ctrY" for="ch" forName="dot11" refType="h" fact="0.1763"/>
                  <dgm:constr type="w" for="ch" forName="dot11" refType="userD"/>
                  <dgm:constr type="h" for="ch" forName="dot11" refType="userD"/>
                  <dgm:constr type="ctrX" for="ch" forName="dotArrow1" refType="w" fact="0.7558"/>
                  <dgm:constr type="ctrY" for="ch" forName="dotArrow1" refType="h" fact="-0.0099"/>
                  <dgm:constr type="w" for="ch" forName="dotArrow1" refType="userD"/>
                  <dgm:constr type="h" for="ch" forName="dotArrow1" refType="userD"/>
                  <dgm:constr type="ctrX" for="ch" forName="dotArrow2" refType="w" fact="0.7725"/>
                  <dgm:constr type="ctrY" for="ch" forName="dotArrow2" refType="h" fact="-0.0239"/>
                  <dgm:constr type="w" for="ch" forName="dotArrow2" refType="userD"/>
                  <dgm:constr type="h" for="ch" forName="dotArrow2" refType="userD"/>
                  <dgm:constr type="ctrX" for="ch" forName="dotArrow3" refType="w" fact="0.7892"/>
                  <dgm:constr type="ctrY" for="ch" forName="dotArrow3" refType="h" fact="-0.0378"/>
                  <dgm:constr type="w" for="ch" forName="dotArrow3" refType="userD"/>
                  <dgm:constr type="h" for="ch" forName="dotArrow3" refType="userD"/>
                  <dgm:constr type="ctrX" for="ch" forName="dotArrow4" refType="w" fact="0.8058"/>
                  <dgm:constr type="ctrY" for="ch" forName="dotArrow4" refType="h" fact="-0.0239"/>
                  <dgm:constr type="w" for="ch" forName="dotArrow4" refType="userD"/>
                  <dgm:constr type="h" for="ch" forName="dotArrow4" refType="userD"/>
                  <dgm:constr type="ctrX" for="ch" forName="dotArrow5" refType="w" fact="0.8225"/>
                  <dgm:constr type="ctrY" for="ch" forName="dotArrow5" refType="h" fact="-0.0099"/>
                  <dgm:constr type="w" for="ch" forName="dotArrow5" refType="userD"/>
                  <dgm:constr type="h" for="ch" forName="dotArrow5" refType="userD"/>
                  <dgm:constr type="ctrX" for="ch" forName="dotArrow6" refType="w" fact="0.7892"/>
                  <dgm:constr type="ctrY" for="ch" forName="dotArrow6" refType="h" fact="-0.0084"/>
                  <dgm:constr type="w" for="ch" forName="dotArrow6" refType="userD"/>
                  <dgm:constr type="h" for="ch" forName="dotArrow6" refType="userD"/>
                  <dgm:constr type="ctrX" for="ch" forName="dotArrow7" refType="w" fact="0.7892"/>
                  <dgm:constr type="ctrY" for="ch" forName="dotArrow7" refType="h" fact="0.0211"/>
                  <dgm:constr type="w" for="ch" forName="dotArrow7" refType="userD"/>
                  <dgm:constr type="h" for="ch" forName="dotArrow7" refType="userD"/>
                  <dgm:constr type="l" for="ch" forName="parTx1" refType="w" fact="0.2915"/>
                  <dgm:constr type="t" for="ch" forName="parTx1" refType="h" fact="0.8845"/>
                  <dgm:constr type="w" for="ch" forName="parTx1" refType="w" fact="0.2396"/>
                  <dgm:constr type="h" for="ch" forName="parTx1" refType="h" fact="0.0704"/>
                  <dgm:constr type="ctrX" for="ch" forName="picture1" refType="w" fact="0.2806"/>
                  <dgm:constr type="ctrY" for="ch" forName="picture1" refType="h" fact="0.8769"/>
                  <dgm:constr type="w" for="ch" forName="picture1" refType="w" fact="0.1111"/>
                  <dgm:constr type="h" for="ch" forName="picture1" refType="h" fact="0.1218"/>
                  <dgm:constr type="l" for="ch" forName="parTx2" refType="w" fact="0.5172"/>
                  <dgm:constr type="t" for="ch" forName="parTx2" refType="h" fact="0.7946"/>
                  <dgm:constr type="w" for="ch" forName="parTx2" refType="w" fact="0.2396"/>
                  <dgm:constr type="h" for="ch" forName="parTx2" refType="h" fact="0.0704"/>
                  <dgm:constr type="ctrX" for="ch" forName="picture2" refType="w" fact="0.5063"/>
                  <dgm:constr type="ctrY" for="ch" forName="picture2" refType="h" fact="0.787"/>
                  <dgm:constr type="w" for="ch" forName="picture2" refType="w" fact="0.1111"/>
                  <dgm:constr type="h" for="ch" forName="picture2" refType="h" fact="0.1218"/>
                  <dgm:constr type="l" for="ch" forName="parTx3" refType="w" fact="0.6285"/>
                  <dgm:constr type="t" for="ch" forName="parTx3" refType="h" fact="0.672"/>
                  <dgm:constr type="w" for="ch" forName="parTx3" refType="w" fact="0.2396"/>
                  <dgm:constr type="h" for="ch" forName="parTx3" refType="h" fact="0.0704"/>
                  <dgm:constr type="ctrX" for="ch" forName="picture3" refType="w" fact="0.6176"/>
                  <dgm:constr type="ctrY" for="ch" forName="picture3" refType="h" fact="0.6644"/>
                  <dgm:constr type="w" for="ch" forName="picture3" refType="w" fact="0.1111"/>
                  <dgm:constr type="h" for="ch" forName="picture3" refType="h" fact="0.1218"/>
                  <dgm:constr type="l" for="ch" forName="parTx4" refType="w" fact="0.6994"/>
                  <dgm:constr type="t" for="ch" forName="parTx4" refType="h" fact="0.5369"/>
                  <dgm:constr type="w" for="ch" forName="parTx4" refType="w" fact="0.2396"/>
                  <dgm:constr type="h" for="ch" forName="parTx4" refType="h" fact="0.0704"/>
                  <dgm:constr type="ctrX" for="ch" forName="picture4" refType="w" fact="0.6885"/>
                  <dgm:constr type="ctrY" for="ch" forName="picture4" refType="h" fact="0.5294"/>
                  <dgm:constr type="w" for="ch" forName="picture4" refType="w" fact="0.1111"/>
                  <dgm:constr type="h" for="ch" forName="picture4" refType="h" fact="0.1218"/>
                  <dgm:constr type="l" for="ch" forName="parTx5" refType="w" fact="0.75"/>
                  <dgm:constr type="t" for="ch" forName="parTx5" refType="h" fact="0.394"/>
                  <dgm:constr type="w" for="ch" forName="parTx5" refType="w" fact="0.2396"/>
                  <dgm:constr type="h" for="ch" forName="parTx5" refType="h" fact="0.0704"/>
                  <dgm:constr type="ctrX" for="ch" forName="picture5" refType="w" fact="0.7391"/>
                  <dgm:constr type="ctrY" for="ch" forName="picture5" refType="h" fact="0.3864"/>
                  <dgm:constr type="w" for="ch" forName="picture5" refType="w" fact="0.1111"/>
                  <dgm:constr type="h" for="ch" forName="picture5" refType="h" fact="0.1218"/>
                  <dgm:constr type="l" for="ch" forName="parTx6" refType="w" fact="0.7788"/>
                  <dgm:constr type="t" for="ch" forName="parTx6" refType="h" fact="0.252"/>
                  <dgm:constr type="w" for="ch" forName="parTx6" refType="w" fact="0.2396"/>
                  <dgm:constr type="h" for="ch" forName="parTx6" refType="h" fact="0.0704"/>
                  <dgm:constr type="ctrX" for="ch" forName="picture6" refType="w" fact="0.7679"/>
                  <dgm:constr type="ctrY" for="ch" forName="picture6" refType="h" fact="0.2444"/>
                  <dgm:constr type="w" for="ch" forName="picture6" refType="w" fact="0.1111"/>
                  <dgm:constr type="h" for="ch" forName="picture6" refType="h" fact="0.1218"/>
                  <dgm:constr type="l" for="ch" forName="parTx7" refType="w" fact="0.7945"/>
                  <dgm:constr type="t" for="ch" forName="parTx7" refType="h" fact="0.1151"/>
                  <dgm:constr type="w" for="ch" forName="parTx7" refType="w" fact="0.2396"/>
                  <dgm:constr type="h" for="ch" forName="parTx7" refType="h" fact="0.0704"/>
                  <dgm:constr type="ctrX" for="ch" forName="picture7" refType="w" fact="0.7836"/>
                  <dgm:constr type="ctrY" for="ch" forName="picture7" refType="h" fact="0.1075"/>
                  <dgm:constr type="w" for="ch" forName="picture7" refType="w" fact="0.1111"/>
                  <dgm:constr type="h" for="ch" forName="picture7" refType="h" fact="0.1218"/>
                </dgm:constrLst>
              </dgm:else>
            </dgm:choose>
          </dgm:if>
          <dgm:else name="Name68">
            <dgm:choose name="Name69">
              <dgm:if name="Name70" axis="des" func="maxDepth" op="gt" val="1">
                <dgm:alg type="composite">
                  <dgm:param type="ar" val="1.25"/>
                </dgm:alg>
                <dgm:constrLst>
                  <dgm:constr type="primFontSz" for="ch" forName="parTx1" op="equ" val="65"/>
                  <dgm:constr type="primFontSz" for="ch" forName="parTx2" refType="primFontSz" refFor="ch" refForName="parTx1" op="equ"/>
                  <dgm:constr type="primFontSz" for="ch" forName="parTx3" refType="primFontSz" refFor="ch" refForName="parTx1" op="equ"/>
                  <dgm:constr type="primFontSz" for="ch" forName="parTx4" refType="primFontSz" refFor="ch" refForName="parTx1" op="equ"/>
                  <dgm:constr type="primFontSz" for="ch" forName="parTx5" refType="primFontSz" refFor="ch" refForName="parTx1" op="equ"/>
                  <dgm:constr type="primFontSz" for="ch" forName="parTx6" refType="primFontSz" refFor="ch" refForName="parTx1" op="equ"/>
                  <dgm:constr type="primFontSz" for="ch" forName="parTx7" refType="primFontSz" refFor="ch" refForName="parTx1" op="equ"/>
                  <dgm:constr type="primFontSz" for="ch" forName="desTx1" op="equ" val="65"/>
                  <dgm:constr type="primFontSz" for="ch" forName="desTx2" refType="primFontSz" refFor="ch" refForName="desTx1" op="equ"/>
                  <dgm:constr type="primFontSz" for="ch" forName="desTx3" refType="primFontSz" refFor="ch" refForName="desTx1" op="equ"/>
                  <dgm:constr type="primFontSz" for="ch" forName="desTx4" refType="primFontSz" refFor="ch" refForName="desTx1" op="equ"/>
                  <dgm:constr type="primFontSz" for="ch" forName="desTx5" refType="primFontSz" refFor="ch" refForName="desTx1" op="equ"/>
                  <dgm:constr type="primFontSz" for="ch" forName="desTx6" refType="primFontSz" refFor="ch" refForName="desTx1" op="equ"/>
                  <dgm:constr type="primFontSz" for="ch" forName="desTx7" refType="primFontSz" refFor="ch" refForName="desTx1" op="equ"/>
                  <dgm:constr type="userD" refType="w" fact="0.0097"/>
                  <dgm:constr type="ctrX" for="ch" forName="dot1" refType="w" fact="0.6091"/>
                  <dgm:constr type="ctrY" for="ch" forName="dot1" refType="h" fact="0.8342"/>
                  <dgm:constr type="w" for="ch" forName="dot1" refType="userD"/>
                  <dgm:constr type="h" for="ch" forName="dot1" refType="userD"/>
                  <dgm:constr type="ctrX" for="ch" forName="dot2" refType="w" fact="0.6279"/>
                  <dgm:constr type="ctrY" for="ch" forName="dot2" refType="h" fact="0.8448"/>
                  <dgm:constr type="w" for="ch" forName="dot2" refType="userD"/>
                  <dgm:constr type="h" for="ch" forName="dot2" refType="userD"/>
                  <dgm:constr type="ctrX" for="ch" forName="dot3" refType="w" fact="0.647"/>
                  <dgm:constr type="ctrY" for="ch" forName="dot3" refType="h" fact="0.8539"/>
                  <dgm:constr type="w" for="ch" forName="dot3" refType="userD"/>
                  <dgm:constr type="h" for="ch" forName="dot3" refType="userD"/>
                  <dgm:constr type="ctrX" for="ch" forName="dot4" refType="w" fact="0.6663"/>
                  <dgm:constr type="ctrY" for="ch" forName="dot4" refType="h" fact="0.8615"/>
                  <dgm:constr type="w" for="ch" forName="dot4" refType="userD"/>
                  <dgm:constr type="h" for="ch" forName="dot4" refType="userD"/>
                  <dgm:constr type="ctrX" for="ch" forName="dot5" refType="w" fact="0.6858"/>
                  <dgm:constr type="ctrY" for="ch" forName="dot5" refType="h" fact="0.8676"/>
                  <dgm:constr type="w" for="ch" forName="dot5" refType="userD"/>
                  <dgm:constr type="h" for="ch" forName="dot5" refType="userD"/>
                  <dgm:constr type="ctrX" for="ch" forName="dot6" refType="w" fact="0.4912"/>
                  <dgm:constr type="ctrY" for="ch" forName="dot6" refType="h" fact="0.7255"/>
                  <dgm:constr type="w" for="ch" forName="dot6" refType="userD"/>
                  <dgm:constr type="h" for="ch" forName="dot6" refType="userD"/>
                  <dgm:constr type="ctrX" for="ch" forName="dot7" refType="w" fact="0.5074"/>
                  <dgm:constr type="ctrY" for="ch" forName="dot7" refType="h" fact="0.7454"/>
                  <dgm:constr type="w" for="ch" forName="dot7" refType="userD"/>
                  <dgm:constr type="h" for="ch" forName="dot7" refType="userD"/>
                  <dgm:constr type="ctrX" for="ch" forName="dot8" refType="w" fact="0.4164"/>
                  <dgm:constr type="ctrY" for="ch" forName="dot8" refType="h" fact="0.6026"/>
                  <dgm:constr type="w" for="ch" forName="dot8" refType="userD"/>
                  <dgm:constr type="h" for="ch" forName="dot8" refType="userD"/>
                  <dgm:constr type="ctrX" for="ch" forName="dot9" refType="w" fact="0.3629"/>
                  <dgm:constr type="ctrY" for="ch" forName="dot9" refType="h" fact="0.4632"/>
                  <dgm:constr type="w" for="ch" forName="dot9" refType="userD"/>
                  <dgm:constr type="h" for="ch" forName="dot9" refType="userD"/>
                  <dgm:constr type="ctrX" for="ch" forName="dot10" refType="w" fact="0.3299"/>
                  <dgm:constr type="ctrY" for="ch" forName="dot10" refType="h" fact="0.3187"/>
                  <dgm:constr type="w" for="ch" forName="dot10" refType="userD"/>
                  <dgm:constr type="h" for="ch" forName="dot10" refType="userD"/>
                  <dgm:constr type="ctrX" for="ch" forName="dot11" refType="w" fact="0.3147"/>
                  <dgm:constr type="ctrY" for="ch" forName="dot11" refType="h" fact="0.1763"/>
                  <dgm:constr type="w" for="ch" forName="dot11" refType="userD"/>
                  <dgm:constr type="h" for="ch" forName="dot11" refType="userD"/>
                  <dgm:constr type="ctrX" for="ch" forName="dotArrow1" refType="w" fact="0.3373"/>
                  <dgm:constr type="ctrY" for="ch" forName="dotArrow1" refType="h" fact="-0.0099"/>
                  <dgm:constr type="w" for="ch" forName="dotArrow1" refType="userD"/>
                  <dgm:constr type="h" for="ch" forName="dotArrow1" refType="userD"/>
                  <dgm:constr type="ctrX" for="ch" forName="dotArrow2" refType="w" fact="0.3227"/>
                  <dgm:constr type="ctrY" for="ch" forName="dotArrow2" refType="h" fact="-0.0239"/>
                  <dgm:constr type="w" for="ch" forName="dotArrow2" refType="userD"/>
                  <dgm:constr type="h" for="ch" forName="dotArrow2" refType="userD"/>
                  <dgm:constr type="ctrX" for="ch" forName="dotArrow3" refType="w" fact="0.3081"/>
                  <dgm:constr type="ctrY" for="ch" forName="dotArrow3" refType="h" fact="-0.0378"/>
                  <dgm:constr type="w" for="ch" forName="dotArrow3" refType="userD"/>
                  <dgm:constr type="h" for="ch" forName="dotArrow3" refType="userD"/>
                  <dgm:constr type="ctrX" for="ch" forName="dotArrow4" refType="w" fact="0.2935"/>
                  <dgm:constr type="ctrY" for="ch" forName="dotArrow4" refType="h" fact="-0.0239"/>
                  <dgm:constr type="w" for="ch" forName="dotArrow4" refType="userD"/>
                  <dgm:constr type="h" for="ch" forName="dotArrow4" refType="userD"/>
                  <dgm:constr type="ctrX" for="ch" forName="dotArrow5" refType="w" fact="0.2788"/>
                  <dgm:constr type="ctrY" for="ch" forName="dotArrow5" refType="h" fact="-0.0099"/>
                  <dgm:constr type="w" for="ch" forName="dotArrow5" refType="userD"/>
                  <dgm:constr type="h" for="ch" forName="dotArrow5" refType="userD"/>
                  <dgm:constr type="ctrX" for="ch" forName="dotArrow6" refType="w" fact="0.3081"/>
                  <dgm:constr type="ctrY" for="ch" forName="dotArrow6" refType="h" fact="-0.0084"/>
                  <dgm:constr type="w" for="ch" forName="dotArrow6" refType="userD"/>
                  <dgm:constr type="h" for="ch" forName="dotArrow6" refType="userD"/>
                  <dgm:constr type="ctrX" for="ch" forName="dotArrow7" refType="w" fact="0.3081"/>
                  <dgm:constr type="ctrY" for="ch" forName="dotArrow7" refType="h" fact="0.0211"/>
                  <dgm:constr type="w" for="ch" forName="dotArrow7" refType="userD"/>
                  <dgm:constr type="h" for="ch" forName="dotArrow7" refType="userD"/>
                  <dgm:constr type="r" for="ch" forName="parTx1" refType="w" fact="0.7444"/>
                  <dgm:constr type="t" for="ch" forName="parTx1" refType="h" fact="0.8856"/>
                  <dgm:constr type="w" for="ch" forName="parTx1" refType="w" fact="0.2101"/>
                  <dgm:constr type="h" for="ch" forName="parTx1" refType="h" fact="0.0704"/>
                  <dgm:constr type="ctrX" for="ch" forName="picture1" refType="w" fact="0.754"/>
                  <dgm:constr type="ctrY" for="ch" forName="picture1" refType="h" fact="0.8769"/>
                  <dgm:constr type="w" for="ch" forName="picture1" refType="w" fact="0.0974"/>
                  <dgm:constr type="h" for="ch" forName="picture1" refType="h" fact="0.1218"/>
                  <dgm:constr type="r" for="ch" forName="desTx1" refType="l" refFor="ch" refForName="parTx1"/>
                  <dgm:constr type="l" for="ch" forName="desTx1"/>
                  <dgm:constr type="t" for="ch" forName="desTx1" refType="t" refFor="ch" refForName="parTx1"/>
                  <dgm:constr type="h" for="ch" forName="desTx1" refType="h" refFor="ch" refForName="parTx1"/>
                  <dgm:constr type="r" for="ch" forName="parTx2" refType="w" fact="0.5465"/>
                  <dgm:constr type="t" for="ch" forName="parTx2" refType="h" fact="0.7956"/>
                  <dgm:constr type="w" for="ch" forName="parTx2" refType="w" fact="0.2101"/>
                  <dgm:constr type="h" for="ch" forName="parTx2" refType="h" fact="0.0704"/>
                  <dgm:constr type="ctrX" for="ch" forName="picture2" refType="w" fact="0.5561"/>
                  <dgm:constr type="ctrY" for="ch" forName="picture2" refType="h" fact="0.787"/>
                  <dgm:constr type="w" for="ch" forName="picture2" refType="w" fact="0.0974"/>
                  <dgm:constr type="h" for="ch" forName="picture2" refType="h" fact="0.1218"/>
                  <dgm:constr type="r" for="ch" forName="desTx2" refType="l" refFor="ch" refForName="parTx2"/>
                  <dgm:constr type="l" for="ch" forName="desTx2"/>
                  <dgm:constr type="t" for="ch" forName="desTx2" refType="t" refFor="ch" refForName="parTx2"/>
                  <dgm:constr type="h" for="ch" forName="desTx2" refType="h" refFor="ch" refForName="parTx2"/>
                  <dgm:constr type="r" for="ch" forName="parTx3" refType="w" fact="0.4489"/>
                  <dgm:constr type="t" for="ch" forName="parTx3" refType="h" fact="0.673"/>
                  <dgm:constr type="w" for="ch" forName="parTx3" refType="w" fact="0.2101"/>
                  <dgm:constr type="h" for="ch" forName="parTx3" refType="h" fact="0.0704"/>
                  <dgm:constr type="ctrX" for="ch" forName="picture3" refType="w" fact="0.4585"/>
                  <dgm:constr type="ctrY" for="ch" forName="picture3" refType="h" fact="0.6644"/>
                  <dgm:constr type="w" for="ch" forName="picture3" refType="w" fact="0.0974"/>
                  <dgm:constr type="h" for="ch" forName="picture3" refType="h" fact="0.1218"/>
                  <dgm:constr type="r" for="ch" forName="desTx3" refType="l" refFor="ch" refForName="parTx3"/>
                  <dgm:constr type="l" for="ch" forName="desTx3"/>
                  <dgm:constr type="t" for="ch" forName="desTx3" refType="t" refFor="ch" refForName="parTx3"/>
                  <dgm:constr type="h" for="ch" forName="desTx3" refType="h" refFor="ch" refForName="parTx3"/>
                  <dgm:constr type="r" for="ch" forName="parTx4" refType="w" fact="0.3868"/>
                  <dgm:constr type="t" for="ch" forName="parTx4" refType="h" fact="0.538"/>
                  <dgm:constr type="w" for="ch" forName="parTx4" refType="w" fact="0.2101"/>
                  <dgm:constr type="h" for="ch" forName="parTx4" refType="h" fact="0.0704"/>
                  <dgm:constr type="ctrX" for="ch" forName="picture4" refType="w" fact="0.3963"/>
                  <dgm:constr type="ctrY" for="ch" forName="picture4" refType="h" fact="0.5294"/>
                  <dgm:constr type="w" for="ch" forName="picture4" refType="w" fact="0.0974"/>
                  <dgm:constr type="h" for="ch" forName="picture4" refType="h" fact="0.1218"/>
                  <dgm:constr type="r" for="ch" forName="desTx4" refType="l" refFor="ch" refForName="parTx4"/>
                  <dgm:constr type="l" for="ch" forName="desTx4"/>
                  <dgm:constr type="t" for="ch" forName="desTx4" refType="t" refFor="ch" refForName="parTx4"/>
                  <dgm:constr type="h" for="ch" forName="desTx4" refType="h" refFor="ch" refForName="parTx4"/>
                  <dgm:constr type="r" for="ch" forName="parTx5" refType="w" fact="0.3424"/>
                  <dgm:constr type="t" for="ch" forName="parTx5" refType="h" fact="0.3951"/>
                  <dgm:constr type="w" for="ch" forName="parTx5" refType="w" fact="0.2101"/>
                  <dgm:constr type="h" for="ch" forName="parTx5" refType="h" fact="0.0704"/>
                  <dgm:constr type="ctrX" for="ch" forName="picture5" refType="w" fact="0.352"/>
                  <dgm:constr type="ctrY" for="ch" forName="picture5" refType="h" fact="0.3864"/>
                  <dgm:constr type="w" for="ch" forName="picture5" refType="w" fact="0.0974"/>
                  <dgm:constr type="h" for="ch" forName="picture5" refType="h" fact="0.1218"/>
                  <dgm:constr type="r" for="ch" forName="desTx5" refType="l" refFor="ch" refForName="parTx5"/>
                  <dgm:constr type="l" for="ch" forName="desTx5"/>
                  <dgm:constr type="t" for="ch" forName="desTx5" refType="t" refFor="ch" refForName="parTx5"/>
                  <dgm:constr type="h" for="ch" forName="desTx5" refType="h" refFor="ch" refForName="parTx5"/>
                  <dgm:constr type="r" for="ch" forName="parTx6" refType="w" fact="0.3172"/>
                  <dgm:constr type="t" for="ch" forName="parTx6" refType="h" fact="0.2531"/>
                  <dgm:constr type="w" for="ch" forName="parTx6" refType="w" fact="0.2101"/>
                  <dgm:constr type="h" for="ch" forName="parTx6" refType="h" fact="0.0704"/>
                  <dgm:constr type="ctrX" for="ch" forName="picture6" refType="w" fact="0.3267"/>
                  <dgm:constr type="ctrY" for="ch" forName="picture6" refType="h" fact="0.2444"/>
                  <dgm:constr type="w" for="ch" forName="picture6" refType="w" fact="0.0974"/>
                  <dgm:constr type="h" for="ch" forName="picture6" refType="h" fact="0.1218"/>
                  <dgm:constr type="r" for="ch" forName="desTx6" refType="l" refFor="ch" refForName="parTx6"/>
                  <dgm:constr type="l" for="ch" forName="desTx6"/>
                  <dgm:constr type="t" for="ch" forName="desTx6" refType="t" refFor="ch" refForName="parTx6"/>
                  <dgm:constr type="h" for="ch" forName="desTx6" refType="h" refFor="ch" refForName="parTx6"/>
                  <dgm:constr type="r" for="ch" forName="parTx7" refType="w" fact="0.3034"/>
                  <dgm:constr type="t" for="ch" forName="parTx7" refType="h" fact="0.1162"/>
                  <dgm:constr type="w" for="ch" forName="parTx7" refType="w" fact="0.2101"/>
                  <dgm:constr type="h" for="ch" forName="parTx7" refType="h" fact="0.0704"/>
                  <dgm:constr type="ctrX" for="ch" forName="picture7" refType="w" fact="0.3129"/>
                  <dgm:constr type="ctrY" for="ch" forName="picture7" refType="h" fact="0.1075"/>
                  <dgm:constr type="w" for="ch" forName="picture7" refType="w" fact="0.0974"/>
                  <dgm:constr type="h" for="ch" forName="picture7" refType="h" fact="0.1218"/>
                  <dgm:constr type="r" for="ch" forName="desTx7" refType="l" refFor="ch" refForName="parTx7"/>
                  <dgm:constr type="l" for="ch" forName="desTx7"/>
                  <dgm:constr type="t" for="ch" forName="desTx7" refType="t" refFor="ch" refForName="parTx7"/>
                  <dgm:constr type="h" for="ch" forName="desTx7" refType="h" refFor="ch" refForName="parTx7"/>
                </dgm:constrLst>
              </dgm:if>
              <dgm:else name="Name71">
                <dgm:alg type="composite">
                  <dgm:param type="ar" val="1.096"/>
                </dgm:alg>
                <dgm:constrLst>
                  <dgm:constr type="primFontSz" for="ch" forName="parTx1" op="equ" val="65"/>
                  <dgm:constr type="primFontSz" for="ch" forName="parTx2" refType="primFontSz" refFor="ch" refForName="parTx1" op="equ"/>
                  <dgm:constr type="primFontSz" for="ch" forName="parTx3" refType="primFontSz" refFor="ch" refForName="parTx1" op="equ"/>
                  <dgm:constr type="primFontSz" for="ch" forName="parTx4" refType="primFontSz" refFor="ch" refForName="parTx1" op="equ"/>
                  <dgm:constr type="primFontSz" for="ch" forName="parTx5" refType="primFontSz" refFor="ch" refForName="parTx1" op="equ"/>
                  <dgm:constr type="primFontSz" for="ch" forName="parTx6" refType="primFontSz" refFor="ch" refForName="parTx1" op="equ"/>
                  <dgm:constr type="primFontSz" for="ch" forName="parTx7" refType="primFontSz" refFor="ch" refForName="parTx1" op="equ"/>
                  <dgm:constr type="userD" refType="w" fact="0.0111"/>
                  <dgm:constr type="ctrX" for="ch" forName="dot1" refType="w" fact="0.5541"/>
                  <dgm:constr type="ctrY" for="ch" forName="dot1" refType="h" fact="0.8342"/>
                  <dgm:constr type="w" for="ch" forName="dot1" refType="userD"/>
                  <dgm:constr type="h" for="ch" forName="dot1" refType="userD"/>
                  <dgm:constr type="ctrX" for="ch" forName="dot2" refType="w" fact="0.5756"/>
                  <dgm:constr type="ctrY" for="ch" forName="dot2" refType="h" fact="0.8448"/>
                  <dgm:constr type="w" for="ch" forName="dot2" refType="userD"/>
                  <dgm:constr type="h" for="ch" forName="dot2" refType="userD"/>
                  <dgm:constr type="ctrX" for="ch" forName="dot3" refType="w" fact="0.5974"/>
                  <dgm:constr type="ctrY" for="ch" forName="dot3" refType="h" fact="0.8539"/>
                  <dgm:constr type="w" for="ch" forName="dot3" refType="userD"/>
                  <dgm:constr type="h" for="ch" forName="dot3" refType="userD"/>
                  <dgm:constr type="ctrX" for="ch" forName="dot4" refType="w" fact="0.6194"/>
                  <dgm:constr type="ctrY" for="ch" forName="dot4" refType="h" fact="0.8615"/>
                  <dgm:constr type="w" for="ch" forName="dot4" refType="userD"/>
                  <dgm:constr type="h" for="ch" forName="dot4" refType="userD"/>
                  <dgm:constr type="ctrX" for="ch" forName="dot5" refType="w" fact="0.6416"/>
                  <dgm:constr type="ctrY" for="ch" forName="dot5" refType="h" fact="0.8676"/>
                  <dgm:constr type="w" for="ch" forName="dot5" refType="userD"/>
                  <dgm:constr type="h" for="ch" forName="dot5" refType="userD"/>
                  <dgm:constr type="ctrX" for="ch" forName="dot6" refType="w" fact="0.4197"/>
                  <dgm:constr type="ctrY" for="ch" forName="dot6" refType="h" fact="0.7255"/>
                  <dgm:constr type="w" for="ch" forName="dot6" refType="userD"/>
                  <dgm:constr type="h" for="ch" forName="dot6" refType="userD"/>
                  <dgm:constr type="ctrX" for="ch" forName="dot7" refType="w" fact="0.4382"/>
                  <dgm:constr type="ctrY" for="ch" forName="dot7" refType="h" fact="0.7454"/>
                  <dgm:constr type="w" for="ch" forName="dot7" refType="userD"/>
                  <dgm:constr type="h" for="ch" forName="dot7" refType="userD"/>
                  <dgm:constr type="ctrX" for="ch" forName="dot8" refType="w" fact="0.3344"/>
                  <dgm:constr type="ctrY" for="ch" forName="dot8" refType="h" fact="0.6026"/>
                  <dgm:constr type="w" for="ch" forName="dot8" refType="userD"/>
                  <dgm:constr type="h" for="ch" forName="dot8" refType="userD"/>
                  <dgm:constr type="ctrX" for="ch" forName="dot9" refType="w" fact="0.2734"/>
                  <dgm:constr type="ctrY" for="ch" forName="dot9" refType="h" fact="0.4632"/>
                  <dgm:constr type="w" for="ch" forName="dot9" refType="userD"/>
                  <dgm:constr type="h" for="ch" forName="dot9" refType="userD"/>
                  <dgm:constr type="ctrX" for="ch" forName="dot10" refType="w" fact="0.2357"/>
                  <dgm:constr type="ctrY" for="ch" forName="dot10" refType="h" fact="0.3187"/>
                  <dgm:constr type="w" for="ch" forName="dot10" refType="userD"/>
                  <dgm:constr type="h" for="ch" forName="dot10" refType="userD"/>
                  <dgm:constr type="ctrX" for="ch" forName="dot11" refType="w" fact="0.2184"/>
                  <dgm:constr type="ctrY" for="ch" forName="dot11" refType="h" fact="0.1763"/>
                  <dgm:constr type="w" for="ch" forName="dot11" refType="userD"/>
                  <dgm:constr type="h" for="ch" forName="dot11" refType="userD"/>
                  <dgm:constr type="ctrX" for="ch" forName="dotArrow1" refType="w" fact="0.2442"/>
                  <dgm:constr type="ctrY" for="ch" forName="dotArrow1" refType="h" fact="-0.0099"/>
                  <dgm:constr type="w" for="ch" forName="dotArrow1" refType="userD"/>
                  <dgm:constr type="h" for="ch" forName="dotArrow1" refType="userD"/>
                  <dgm:constr type="ctrX" for="ch" forName="dotArrow2" refType="w" fact="0.2275"/>
                  <dgm:constr type="ctrY" for="ch" forName="dotArrow2" refType="h" fact="-0.0239"/>
                  <dgm:constr type="w" for="ch" forName="dotArrow2" refType="userD"/>
                  <dgm:constr type="h" for="ch" forName="dotArrow2" refType="userD"/>
                  <dgm:constr type="ctrX" for="ch" forName="dotArrow3" refType="w" fact="0.2108"/>
                  <dgm:constr type="ctrY" for="ch" forName="dotArrow3" refType="h" fact="-0.0378"/>
                  <dgm:constr type="w" for="ch" forName="dotArrow3" refType="userD"/>
                  <dgm:constr type="h" for="ch" forName="dotArrow3" refType="userD"/>
                  <dgm:constr type="ctrX" for="ch" forName="dotArrow4" refType="w" fact="0.1942"/>
                  <dgm:constr type="ctrY" for="ch" forName="dotArrow4" refType="h" fact="-0.0239"/>
                  <dgm:constr type="w" for="ch" forName="dotArrow4" refType="userD"/>
                  <dgm:constr type="h" for="ch" forName="dotArrow4" refType="userD"/>
                  <dgm:constr type="ctrX" for="ch" forName="dotArrow5" refType="w" fact="0.1775"/>
                  <dgm:constr type="ctrY" for="ch" forName="dotArrow5" refType="h" fact="-0.0099"/>
                  <dgm:constr type="w" for="ch" forName="dotArrow5" refType="userD"/>
                  <dgm:constr type="h" for="ch" forName="dotArrow5" refType="userD"/>
                  <dgm:constr type="ctrX" for="ch" forName="dotArrow6" refType="w" fact="0.2108"/>
                  <dgm:constr type="ctrY" for="ch" forName="dotArrow6" refType="h" fact="-0.0084"/>
                  <dgm:constr type="w" for="ch" forName="dotArrow6" refType="userD"/>
                  <dgm:constr type="h" for="ch" forName="dotArrow6" refType="userD"/>
                  <dgm:constr type="ctrX" for="ch" forName="dotArrow7" refType="w" fact="0.2108"/>
                  <dgm:constr type="ctrY" for="ch" forName="dotArrow7" refType="h" fact="0.0211"/>
                  <dgm:constr type="w" for="ch" forName="dotArrow7" refType="userD"/>
                  <dgm:constr type="h" for="ch" forName="dotArrow7" refType="userD"/>
                  <dgm:constr type="r" for="ch" forName="parTx1" refType="w" fact="0.7085"/>
                  <dgm:constr type="t" for="ch" forName="parTx1" refType="h" fact="0.8845"/>
                  <dgm:constr type="w" for="ch" forName="parTx1" refType="w" fact="0.2396"/>
                  <dgm:constr type="h" for="ch" forName="parTx1" refType="h" fact="0.0704"/>
                  <dgm:constr type="ctrX" for="ch" forName="picture1" refType="w" fact="0.7194"/>
                  <dgm:constr type="ctrY" for="ch" forName="picture1" refType="h" fact="0.8769"/>
                  <dgm:constr type="w" for="ch" forName="picture1" refType="w" fact="0.1111"/>
                  <dgm:constr type="h" for="ch" forName="picture1" refType="h" fact="0.1218"/>
                  <dgm:constr type="r" for="ch" forName="parTx2" refType="w" fact="0.4828"/>
                  <dgm:constr type="t" for="ch" forName="parTx2" refType="h" fact="0.7946"/>
                  <dgm:constr type="w" for="ch" forName="parTx2" refType="w" fact="0.2396"/>
                  <dgm:constr type="h" for="ch" forName="parTx2" refType="h" fact="0.0704"/>
                  <dgm:constr type="ctrX" for="ch" forName="picture2" refType="w" fact="0.4937"/>
                  <dgm:constr type="ctrY" for="ch" forName="picture2" refType="h" fact="0.787"/>
                  <dgm:constr type="w" for="ch" forName="picture2" refType="w" fact="0.1111"/>
                  <dgm:constr type="h" for="ch" forName="picture2" refType="h" fact="0.1218"/>
                  <dgm:constr type="r" for="ch" forName="parTx3" refType="w" fact="0.3715"/>
                  <dgm:constr type="t" for="ch" forName="parTx3" refType="h" fact="0.672"/>
                  <dgm:constr type="w" for="ch" forName="parTx3" refType="w" fact="0.2396"/>
                  <dgm:constr type="h" for="ch" forName="parTx3" refType="h" fact="0.0704"/>
                  <dgm:constr type="ctrX" for="ch" forName="picture3" refType="w" fact="0.3824"/>
                  <dgm:constr type="ctrY" for="ch" forName="picture3" refType="h" fact="0.6644"/>
                  <dgm:constr type="w" for="ch" forName="picture3" refType="w" fact="0.1111"/>
                  <dgm:constr type="h" for="ch" forName="picture3" refType="h" fact="0.1218"/>
                  <dgm:constr type="r" for="ch" forName="parTx4" refType="w" fact="0.3006"/>
                  <dgm:constr type="t" for="ch" forName="parTx4" refType="h" fact="0.5369"/>
                  <dgm:constr type="w" for="ch" forName="parTx4" refType="w" fact="0.2396"/>
                  <dgm:constr type="h" for="ch" forName="parTx4" refType="h" fact="0.0704"/>
                  <dgm:constr type="ctrX" for="ch" forName="picture4" refType="w" fact="0.3115"/>
                  <dgm:constr type="ctrY" for="ch" forName="picture4" refType="h" fact="0.5294"/>
                  <dgm:constr type="w" for="ch" forName="picture4" refType="w" fact="0.1111"/>
                  <dgm:constr type="h" for="ch" forName="picture4" refType="h" fact="0.1218"/>
                  <dgm:constr type="r" for="ch" forName="parTx5" refType="w" fact="0.25"/>
                  <dgm:constr type="t" for="ch" forName="parTx5" refType="h" fact="0.394"/>
                  <dgm:constr type="w" for="ch" forName="parTx5" refType="w" fact="0.2396"/>
                  <dgm:constr type="h" for="ch" forName="parTx5" refType="h" fact="0.0704"/>
                  <dgm:constr type="ctrX" for="ch" forName="picture5" refType="w" fact="0.2609"/>
                  <dgm:constr type="ctrY" for="ch" forName="picture5" refType="h" fact="0.3864"/>
                  <dgm:constr type="w" for="ch" forName="picture5" refType="w" fact="0.1111"/>
                  <dgm:constr type="h" for="ch" forName="picture5" refType="h" fact="0.1218"/>
                  <dgm:constr type="r" for="ch" forName="parTx6" refType="w" fact="0.2212"/>
                  <dgm:constr type="t" for="ch" forName="parTx6" refType="h" fact="0.252"/>
                  <dgm:constr type="w" for="ch" forName="parTx6" refType="w" fact="0.2396"/>
                  <dgm:constr type="h" for="ch" forName="parTx6" refType="h" fact="0.0704"/>
                  <dgm:constr type="ctrX" for="ch" forName="picture6" refType="w" fact="0.2321"/>
                  <dgm:constr type="ctrY" for="ch" forName="picture6" refType="h" fact="0.2444"/>
                  <dgm:constr type="w" for="ch" forName="picture6" refType="w" fact="0.1111"/>
                  <dgm:constr type="h" for="ch" forName="picture6" refType="h" fact="0.1218"/>
                  <dgm:constr type="r" for="ch" forName="parTx7" refType="w" fact="0.2055"/>
                  <dgm:constr type="t" for="ch" forName="parTx7" refType="h" fact="0.1151"/>
                  <dgm:constr type="w" for="ch" forName="parTx7" refType="w" fact="0.2396"/>
                  <dgm:constr type="h" for="ch" forName="parTx7" refType="h" fact="0.0704"/>
                  <dgm:constr type="ctrX" for="ch" forName="picture7" refType="w" fact="0.2164"/>
                  <dgm:constr type="ctrY" for="ch" forName="picture7" refType="h" fact="0.1075"/>
                  <dgm:constr type="w" for="ch" forName="picture7" refType="w" fact="0.1111"/>
                  <dgm:constr type="h" for="ch" forName="picture7" refType="h" fact="0.1218"/>
                </dgm:constrLst>
              </dgm:else>
            </dgm:choose>
          </dgm:else>
        </dgm:choose>
      </dgm:else>
    </dgm:choose>
    <dgm:forEach name="wrapper" axis="self" ptType="parTrans">
      <dgm:forEach name="wrapper2" axis="self" ptType="sibTrans" st="2">
        <dgm:forEach name="imageRepeat" axis="self">
          <dgm:layoutNode name="imageRepeatNode" styleLbl="fgImgPlace1">
            <dgm:alg type="sp"/>
            <dgm:shape xmlns:r="http://schemas.openxmlformats.org/officeDocument/2006/relationships" type="ellipse" r:blip="" blipPhldr="1">
              <dgm:adjLst/>
            </dgm:shape>
            <dgm:presOf axis="self"/>
          </dgm:layoutNode>
        </dgm:forEach>
      </dgm:forEach>
    </dgm:forEach>
    <dgm:choose name="Name72">
      <dgm:if name="Name73" axis="ch" ptType="node" func="cnt" op="gte" val="2">
        <dgm:layoutNode name="dot1" styleLbl="alignNode1">
          <dgm:alg type="sp"/>
          <dgm:shape xmlns:r="http://schemas.openxmlformats.org/officeDocument/2006/relationships" type="ellipse" r:blip="">
            <dgm:adjLst/>
          </dgm:shape>
          <dgm:presOf/>
        </dgm:layoutNode>
        <dgm:layoutNode name="dot2" styleLbl="alignNode1">
          <dgm:alg type="sp"/>
          <dgm:shape xmlns:r="http://schemas.openxmlformats.org/officeDocument/2006/relationships" type="ellipse" r:blip="">
            <dgm:adjLst/>
          </dgm:shape>
          <dgm:presOf/>
        </dgm:layoutNode>
        <dgm:layoutNode name="dot3" styleLbl="alignNode1">
          <dgm:alg type="sp"/>
          <dgm:shape xmlns:r="http://schemas.openxmlformats.org/officeDocument/2006/relationships" type="ellipse" r:blip="">
            <dgm:adjLst/>
          </dgm:shape>
          <dgm:presOf/>
        </dgm:layoutNode>
      </dgm:if>
      <dgm:else name="Name74"/>
    </dgm:choose>
    <dgm:choose name="Name75">
      <dgm:if name="Name76" axis="ch" ptType="node" func="cnt" op="gte" val="3">
        <dgm:layoutNode name="dot4" styleLbl="alignNode1">
          <dgm:alg type="sp"/>
          <dgm:shape xmlns:r="http://schemas.openxmlformats.org/officeDocument/2006/relationships" type="ellipse" r:blip="">
            <dgm:adjLst/>
          </dgm:shape>
          <dgm:presOf/>
        </dgm:layoutNode>
        <dgm:layoutNode name="dot5" styleLbl="alignNode1">
          <dgm:alg type="sp"/>
          <dgm:shape xmlns:r="http://schemas.openxmlformats.org/officeDocument/2006/relationships" type="ellipse" r:blip="">
            <dgm:adjLst/>
          </dgm:shape>
          <dgm:presOf/>
        </dgm:layoutNode>
      </dgm:if>
      <dgm:else name="Name77"/>
    </dgm:choose>
    <dgm:choose name="Name78">
      <dgm:if name="Name79" axis="ch" ptType="node" func="cnt" op="gte" val="4">
        <dgm:layoutNode name="dot6" styleLbl="alignNode1">
          <dgm:alg type="sp"/>
          <dgm:shape xmlns:r="http://schemas.openxmlformats.org/officeDocument/2006/relationships" type="ellipse" r:blip="">
            <dgm:adjLst/>
          </dgm:shape>
          <dgm:presOf/>
        </dgm:layoutNode>
      </dgm:if>
      <dgm:else name="Name80"/>
    </dgm:choose>
    <dgm:choose name="Name81">
      <dgm:if name="Name82" axis="ch" ptType="node" func="cnt" op="gte" val="5">
        <dgm:layoutNode name="dot7" styleLbl="alignNode1">
          <dgm:alg type="sp"/>
          <dgm:shape xmlns:r="http://schemas.openxmlformats.org/officeDocument/2006/relationships" type="ellipse" r:blip="">
            <dgm:adjLst/>
          </dgm:shape>
          <dgm:presOf/>
        </dgm:layoutNode>
        <dgm:layoutNode name="dot8" styleLbl="alignNode1">
          <dgm:alg type="sp"/>
          <dgm:shape xmlns:r="http://schemas.openxmlformats.org/officeDocument/2006/relationships" type="ellipse" r:blip="">
            <dgm:adjLst/>
          </dgm:shape>
          <dgm:presOf/>
        </dgm:layoutNode>
      </dgm:if>
      <dgm:else name="Name83"/>
    </dgm:choose>
    <dgm:choose name="Name84">
      <dgm:if name="Name85" axis="ch" ptType="node" func="cnt" op="gte" val="6">
        <dgm:layoutNode name="dot9" styleLbl="alignNode1">
          <dgm:alg type="sp"/>
          <dgm:shape xmlns:r="http://schemas.openxmlformats.org/officeDocument/2006/relationships" type="ellipse" r:blip="">
            <dgm:adjLst/>
          </dgm:shape>
          <dgm:presOf/>
        </dgm:layoutNode>
        <dgm:layoutNode name="dot10" styleLbl="alignNode1">
          <dgm:alg type="sp"/>
          <dgm:shape xmlns:r="http://schemas.openxmlformats.org/officeDocument/2006/relationships" type="ellipse" r:blip="">
            <dgm:adjLst/>
          </dgm:shape>
          <dgm:presOf/>
        </dgm:layoutNode>
      </dgm:if>
      <dgm:else name="Name86"/>
    </dgm:choose>
    <dgm:choose name="Name87">
      <dgm:if name="Name88" axis="ch" ptType="node" func="cnt" op="gte" val="7">
        <dgm:layoutNode name="dot11" styleLbl="alignNode1">
          <dgm:alg type="sp"/>
          <dgm:shape xmlns:r="http://schemas.openxmlformats.org/officeDocument/2006/relationships" type="ellipse" r:blip="">
            <dgm:adjLst/>
          </dgm:shape>
          <dgm:presOf/>
        </dgm:layoutNode>
      </dgm:if>
      <dgm:else name="Name89"/>
    </dgm:choose>
    <dgm:choose name="Name90">
      <dgm:if name="Name91" axis="ch" ptType="node" func="cnt" op="gte" val="2">
        <dgm:layoutNode name="dotArrow1" styleLbl="alignNode1">
          <dgm:alg type="sp"/>
          <dgm:shape xmlns:r="http://schemas.openxmlformats.org/officeDocument/2006/relationships" type="ellipse" r:blip="">
            <dgm:adjLst/>
          </dgm:shape>
          <dgm:presOf/>
        </dgm:layoutNode>
        <dgm:layoutNode name="dotArrow2" styleLbl="alignNode1">
          <dgm:alg type="sp"/>
          <dgm:shape xmlns:r="http://schemas.openxmlformats.org/officeDocument/2006/relationships" type="ellipse" r:blip="">
            <dgm:adjLst/>
          </dgm:shape>
          <dgm:presOf/>
        </dgm:layoutNode>
        <dgm:layoutNode name="dotArrow3" styleLbl="alignNode1">
          <dgm:alg type="sp"/>
          <dgm:shape xmlns:r="http://schemas.openxmlformats.org/officeDocument/2006/relationships" type="ellipse" r:blip="">
            <dgm:adjLst/>
          </dgm:shape>
          <dgm:presOf/>
        </dgm:layoutNode>
        <dgm:layoutNode name="dotArrow4" styleLbl="alignNode1">
          <dgm:alg type="sp"/>
          <dgm:shape xmlns:r="http://schemas.openxmlformats.org/officeDocument/2006/relationships" type="ellipse" r:blip="">
            <dgm:adjLst/>
          </dgm:shape>
          <dgm:presOf/>
        </dgm:layoutNode>
        <dgm:layoutNode name="dotArrow5" styleLbl="alignNode1">
          <dgm:alg type="sp"/>
          <dgm:shape xmlns:r="http://schemas.openxmlformats.org/officeDocument/2006/relationships" type="ellipse" r:blip="">
            <dgm:adjLst/>
          </dgm:shape>
          <dgm:presOf/>
        </dgm:layoutNode>
        <dgm:layoutNode name="dotArrow6" styleLbl="alignNode1">
          <dgm:alg type="sp"/>
          <dgm:shape xmlns:r="http://schemas.openxmlformats.org/officeDocument/2006/relationships" type="ellipse" r:blip="">
            <dgm:adjLst/>
          </dgm:shape>
          <dgm:presOf/>
        </dgm:layoutNode>
        <dgm:layoutNode name="dotArrow7" styleLbl="alignNode1">
          <dgm:alg type="sp"/>
          <dgm:shape xmlns:r="http://schemas.openxmlformats.org/officeDocument/2006/relationships" type="ellipse" r:blip="">
            <dgm:adjLst/>
          </dgm:shape>
          <dgm:presOf/>
        </dgm:layoutNode>
      </dgm:if>
      <dgm:else name="Name92"/>
    </dgm:choose>
    <dgm:forEach name="Name93" axis="ch" ptType="node" cnt="1">
      <dgm:layoutNode name="parTx1">
        <dgm:choose name="Name94">
          <dgm:if name="Name95" func="var" arg="dir" op="equ" val="norm">
            <dgm:alg type="tx">
              <dgm:param type="parTxLTRAlign" val="l"/>
              <dgm:param type="parTxRTLAlign" val="r"/>
            </dgm:alg>
          </dgm:if>
          <dgm:else name="Name96">
            <dgm:alg type="tx">
              <dgm:param type="parTxLTRAlign" val="r"/>
              <dgm:param type="parTxRTLAlign" val="l"/>
            </dgm:alg>
          </dgm:else>
        </dgm:choose>
        <dgm:shape xmlns:r="http://schemas.openxmlformats.org/officeDocument/2006/relationships" type="roundRect" r:blip="">
          <dgm:adjLst/>
        </dgm:shape>
        <dgm:presOf axis="self" ptType="node"/>
        <dgm:choose name="Name97">
          <dgm:if name="Name98" func="var" arg="dir" op="equ" val="norm">
            <dgm:constrLst>
              <dgm:constr type="lMarg" refType="w" fact="0.6"/>
              <dgm:constr type="rMarg" refType="primFontSz" fact="0.3"/>
              <dgm:constr type="tMarg" refType="primFontSz" fact="0.3"/>
              <dgm:constr type="bMarg" refType="primFontSz" fact="0.3"/>
            </dgm:constrLst>
          </dgm:if>
          <dgm:else name="Name99">
            <dgm:constrLst>
              <dgm:constr type="rMarg" refType="w" fact="0.6"/>
              <dgm:constr type="lMarg" refType="primFontSz" fact="0.3"/>
              <dgm:constr type="tMarg" refType="primFontSz" fact="0.3"/>
              <dgm:constr type="bMarg" refType="primFontSz" fact="0.3"/>
            </dgm:constrLst>
          </dgm:else>
        </dgm:choose>
        <dgm:ruleLst>
          <dgm:rule type="primFontSz" val="5" fact="NaN" max="NaN"/>
        </dgm:ruleLst>
      </dgm:layoutNode>
      <dgm:choose name="Name100">
        <dgm:if name="Name101" axis="ch" ptType="node" func="cnt" op="gte" val="1">
          <dgm:layoutNode name="desTx1" styleLbl="revTx">
            <dgm:varLst>
              <dgm:bulletEnabled val="1"/>
            </dgm:varLst>
            <dgm:choose name="Name102">
              <dgm:if name="Name103" func="var" arg="dir" op="equ" val="norm">
                <dgm:choose name="Name104">
                  <dgm:if name="Name105" axis="ch" ptType="node" func="cnt" op="gte" val="2">
                    <dgm:alg type="tx">
                      <dgm:param type="parTxLTRAlign" val="l"/>
                      <dgm:param type="parTxRTLAlign" val="l"/>
                      <dgm:param type="stBulletLvl" val="1"/>
                    </dgm:alg>
                  </dgm:if>
                  <dgm:else name="Name106">
                    <dgm:alg type="tx">
                      <dgm:param type="parTxLTRAlign" val="l"/>
                      <dgm:param type="parTxRTLAlign" val="l"/>
                    </dgm:alg>
                  </dgm:else>
                </dgm:choose>
              </dgm:if>
              <dgm:else name="Name107">
                <dgm:choose name="Name108">
                  <dgm:if name="Name109" axis="ch" ptType="node" func="cnt" op="gte" val="2">
                    <dgm:alg type="tx">
                      <dgm:param type="parTxLTRAlign" val="r"/>
                      <dgm:param type="parTxRTLAlign" val="r"/>
                      <dgm:param type="shpTxLTRAlignCh" val="r"/>
                      <dgm:param type="shpTxRTLAlignCh" val="r"/>
                      <dgm:param type="stBulletLvl" val="1"/>
                    </dgm:alg>
                  </dgm:if>
                  <dgm:else name="Name110">
                    <dgm:alg type="tx">
                      <dgm:param type="parTxLTRAlign" val="r"/>
                      <dgm:param type="parTxRTLAlign" val="r"/>
                      <dgm:param type="shpTxLTRAlignCh" val="r"/>
                      <dgm:param type="shpTxRTLAlignCh" val="r"/>
                    </dgm:alg>
                  </dgm:else>
                </dgm:choose>
              </dgm:else>
            </dgm:choose>
            <dgm:shape xmlns:r="http://schemas.openxmlformats.org/officeDocument/2006/relationships" type="rect" r:blip="">
              <dgm:adjLst/>
            </dgm:shape>
            <dgm:presOf axis="des" ptType="node"/>
            <dgm:constrLst>
              <dgm:constr type="rMarg" refType="primFontSz" fact="0.2"/>
              <dgm:constr type="tMarg" refType="primFontSz" fact="0.2"/>
              <dgm:constr type="bMarg" refType="primFontSz" fact="0.2"/>
            </dgm:constrLst>
            <dgm:ruleLst>
              <dgm:rule type="primFontSz" val="5" fact="NaN" max="NaN"/>
            </dgm:ruleLst>
          </dgm:layoutNode>
        </dgm:if>
        <dgm:else name="Name111"/>
      </dgm:choose>
    </dgm:forEach>
    <dgm:forEach name="Name112" axis="ch" ptType="sibTrans" hideLastTrans="0" cnt="1">
      <dgm:layoutNode name="picture1">
        <dgm:alg type="sp"/>
        <dgm:shape xmlns:r="http://schemas.openxmlformats.org/officeDocument/2006/relationships" r:blip="">
          <dgm:adjLst/>
        </dgm:shape>
        <dgm:presOf/>
        <dgm:constrLst/>
        <dgm:forEach name="Name113" ref="imageRepeat"/>
      </dgm:layoutNode>
    </dgm:forEach>
    <dgm:forEach name="Name114" axis="ch" ptType="node" st="2" cnt="1">
      <dgm:layoutNode name="parTx2">
        <dgm:choose name="Name115">
          <dgm:if name="Name116" func="var" arg="dir" op="equ" val="norm">
            <dgm:alg type="tx">
              <dgm:param type="parTxLTRAlign" val="l"/>
              <dgm:param type="parTxRTLAlign" val="r"/>
            </dgm:alg>
          </dgm:if>
          <dgm:else name="Name117">
            <dgm:alg type="tx">
              <dgm:param type="parTxLTRAlign" val="r"/>
              <dgm:param type="parTxRTLAlign" val="l"/>
            </dgm:alg>
          </dgm:else>
        </dgm:choose>
        <dgm:shape xmlns:r="http://schemas.openxmlformats.org/officeDocument/2006/relationships" type="roundRect" r:blip="">
          <dgm:adjLst/>
        </dgm:shape>
        <dgm:presOf axis="self" ptType="node"/>
        <dgm:choose name="Name118">
          <dgm:if name="Name119" func="var" arg="dir" op="equ" val="norm">
            <dgm:constrLst>
              <dgm:constr type="lMarg" refType="w" fact="0.6"/>
              <dgm:constr type="rMarg" refType="primFontSz" fact="0.3"/>
              <dgm:constr type="tMarg" refType="primFontSz" fact="0.3"/>
              <dgm:constr type="bMarg" refType="primFontSz" fact="0.3"/>
            </dgm:constrLst>
          </dgm:if>
          <dgm:else name="Name120">
            <dgm:constrLst>
              <dgm:constr type="rMarg" refType="w" fact="0.6"/>
              <dgm:constr type="lMarg" refType="primFontSz" fact="0.3"/>
              <dgm:constr type="tMarg" refType="primFontSz" fact="0.3"/>
              <dgm:constr type="bMarg" refType="primFontSz" fact="0.3"/>
            </dgm:constrLst>
          </dgm:else>
        </dgm:choose>
        <dgm:ruleLst>
          <dgm:rule type="primFontSz" val="5" fact="NaN" max="NaN"/>
        </dgm:ruleLst>
      </dgm:layoutNode>
      <dgm:choose name="Name121">
        <dgm:if name="Name122" axis="ch" ptType="node" func="cnt" op="gte" val="1">
          <dgm:layoutNode name="desTx2" styleLbl="revTx">
            <dgm:varLst>
              <dgm:bulletEnabled val="1"/>
            </dgm:varLst>
            <dgm:choose name="Name123">
              <dgm:if name="Name124" func="var" arg="dir" op="equ" val="norm">
                <dgm:choose name="Name125">
                  <dgm:if name="Name126" axis="ch" ptType="node" func="cnt" op="gte" val="2">
                    <dgm:alg type="tx">
                      <dgm:param type="parTxLTRAlign" val="l"/>
                      <dgm:param type="parTxRTLAlign" val="l"/>
                      <dgm:param type="stBulletLvl" val="1"/>
                    </dgm:alg>
                  </dgm:if>
                  <dgm:else name="Name127">
                    <dgm:alg type="tx">
                      <dgm:param type="parTxLTRAlign" val="l"/>
                      <dgm:param type="parTxRTLAlign" val="l"/>
                    </dgm:alg>
                  </dgm:else>
                </dgm:choose>
              </dgm:if>
              <dgm:else name="Name128">
                <dgm:choose name="Name129">
                  <dgm:if name="Name130" axis="ch" ptType="node" func="cnt" op="gte" val="2">
                    <dgm:alg type="tx">
                      <dgm:param type="parTxLTRAlign" val="r"/>
                      <dgm:param type="parTxRTLAlign" val="r"/>
                      <dgm:param type="shpTxLTRAlignCh" val="r"/>
                      <dgm:param type="shpTxRTLAlignCh" val="r"/>
                      <dgm:param type="stBulletLvl" val="1"/>
                    </dgm:alg>
                  </dgm:if>
                  <dgm:else name="Name131">
                    <dgm:alg type="tx">
                      <dgm:param type="parTxLTRAlign" val="r"/>
                      <dgm:param type="parTxRTLAlign" val="r"/>
                      <dgm:param type="shpTxLTRAlignCh" val="r"/>
                      <dgm:param type="shpTxRTLAlignCh" val="r"/>
                    </dgm:alg>
                  </dgm:else>
                </dgm:choose>
              </dgm:else>
            </dgm:choose>
            <dgm:shape xmlns:r="http://schemas.openxmlformats.org/officeDocument/2006/relationships" type="rect" r:blip="">
              <dgm:adjLst/>
            </dgm:shape>
            <dgm:presOf axis="des" ptType="node"/>
            <dgm:constrLst>
              <dgm:constr type="rMarg" refType="primFontSz" fact="0.2"/>
              <dgm:constr type="tMarg" refType="primFontSz" fact="0.2"/>
              <dgm:constr type="bMarg" refType="primFontSz" fact="0.2"/>
            </dgm:constrLst>
            <dgm:ruleLst>
              <dgm:rule type="primFontSz" val="5" fact="NaN" max="NaN"/>
            </dgm:ruleLst>
          </dgm:layoutNode>
        </dgm:if>
        <dgm:else name="Name132"/>
      </dgm:choose>
    </dgm:forEach>
    <dgm:forEach name="Name133" axis="ch" ptType="sibTrans" hideLastTrans="0" st="2" cnt="1">
      <dgm:layoutNode name="picture2">
        <dgm:alg type="sp"/>
        <dgm:shape xmlns:r="http://schemas.openxmlformats.org/officeDocument/2006/relationships" r:blip="">
          <dgm:adjLst/>
        </dgm:shape>
        <dgm:presOf/>
        <dgm:constrLst/>
        <dgm:forEach name="Name134" ref="imageRepeat"/>
      </dgm:layoutNode>
    </dgm:forEach>
    <dgm:forEach name="Name135" axis="ch" ptType="node" st="3" cnt="1">
      <dgm:layoutNode name="parTx3">
        <dgm:choose name="Name136">
          <dgm:if name="Name137" func="var" arg="dir" op="equ" val="norm">
            <dgm:alg type="tx">
              <dgm:param type="parTxLTRAlign" val="l"/>
              <dgm:param type="parTxRTLAlign" val="r"/>
            </dgm:alg>
          </dgm:if>
          <dgm:else name="Name138">
            <dgm:alg type="tx">
              <dgm:param type="parTxLTRAlign" val="r"/>
              <dgm:param type="parTxRTLAlign" val="l"/>
            </dgm:alg>
          </dgm:else>
        </dgm:choose>
        <dgm:shape xmlns:r="http://schemas.openxmlformats.org/officeDocument/2006/relationships" type="roundRect" r:blip="">
          <dgm:adjLst/>
        </dgm:shape>
        <dgm:presOf axis="self" ptType="node"/>
        <dgm:choose name="Name139">
          <dgm:if name="Name140" func="var" arg="dir" op="equ" val="norm">
            <dgm:constrLst>
              <dgm:constr type="lMarg" refType="w" fact="0.6"/>
              <dgm:constr type="rMarg" refType="primFontSz" fact="0.3"/>
              <dgm:constr type="tMarg" refType="primFontSz" fact="0.3"/>
              <dgm:constr type="bMarg" refType="primFontSz" fact="0.3"/>
            </dgm:constrLst>
          </dgm:if>
          <dgm:else name="Name141">
            <dgm:constrLst>
              <dgm:constr type="rMarg" refType="w" fact="0.6"/>
              <dgm:constr type="lMarg" refType="primFontSz" fact="0.3"/>
              <dgm:constr type="tMarg" refType="primFontSz" fact="0.3"/>
              <dgm:constr type="bMarg" refType="primFontSz" fact="0.3"/>
            </dgm:constrLst>
          </dgm:else>
        </dgm:choose>
        <dgm:ruleLst>
          <dgm:rule type="primFontSz" val="5" fact="NaN" max="NaN"/>
        </dgm:ruleLst>
      </dgm:layoutNode>
      <dgm:choose name="Name142">
        <dgm:if name="Name143" axis="ch" ptType="node" func="cnt" op="gte" val="1">
          <dgm:layoutNode name="desTx3" styleLbl="revTx">
            <dgm:varLst>
              <dgm:bulletEnabled val="1"/>
            </dgm:varLst>
            <dgm:choose name="Name144">
              <dgm:if name="Name145" func="var" arg="dir" op="equ" val="norm">
                <dgm:choose name="Name146">
                  <dgm:if name="Name147" axis="ch" ptType="node" func="cnt" op="gte" val="2">
                    <dgm:alg type="tx">
                      <dgm:param type="parTxLTRAlign" val="l"/>
                      <dgm:param type="parTxRTLAlign" val="l"/>
                      <dgm:param type="stBulletLvl" val="1"/>
                    </dgm:alg>
                  </dgm:if>
                  <dgm:else name="Name148">
                    <dgm:alg type="tx">
                      <dgm:param type="parTxLTRAlign" val="l"/>
                      <dgm:param type="parTxRTLAlign" val="l"/>
                    </dgm:alg>
                  </dgm:else>
                </dgm:choose>
              </dgm:if>
              <dgm:else name="Name149">
                <dgm:choose name="Name150">
                  <dgm:if name="Name151" axis="ch" ptType="node" func="cnt" op="gte" val="2">
                    <dgm:alg type="tx">
                      <dgm:param type="parTxLTRAlign" val="r"/>
                      <dgm:param type="parTxRTLAlign" val="r"/>
                      <dgm:param type="shpTxLTRAlignCh" val="r"/>
                      <dgm:param type="shpTxRTLAlignCh" val="r"/>
                      <dgm:param type="stBulletLvl" val="1"/>
                    </dgm:alg>
                  </dgm:if>
                  <dgm:else name="Name152">
                    <dgm:alg type="tx">
                      <dgm:param type="parTxLTRAlign" val="r"/>
                      <dgm:param type="parTxRTLAlign" val="r"/>
                      <dgm:param type="shpTxLTRAlignCh" val="r"/>
                      <dgm:param type="shpTxRTLAlignCh" val="r"/>
                    </dgm:alg>
                  </dgm:else>
                </dgm:choose>
              </dgm:else>
            </dgm:choose>
            <dgm:shape xmlns:r="http://schemas.openxmlformats.org/officeDocument/2006/relationships" type="rect" r:blip="">
              <dgm:adjLst/>
            </dgm:shape>
            <dgm:presOf axis="des" ptType="node"/>
            <dgm:constrLst>
              <dgm:constr type="rMarg" refType="primFontSz" fact="0.2"/>
              <dgm:constr type="tMarg" refType="primFontSz" fact="0.2"/>
              <dgm:constr type="bMarg" refType="primFontSz" fact="0.2"/>
            </dgm:constrLst>
            <dgm:ruleLst>
              <dgm:rule type="primFontSz" val="5" fact="NaN" max="NaN"/>
            </dgm:ruleLst>
          </dgm:layoutNode>
        </dgm:if>
        <dgm:else name="Name153"/>
      </dgm:choose>
    </dgm:forEach>
    <dgm:forEach name="Name154" axis="ch" ptType="sibTrans" hideLastTrans="0" st="3" cnt="1">
      <dgm:layoutNode name="picture3">
        <dgm:alg type="sp"/>
        <dgm:shape xmlns:r="http://schemas.openxmlformats.org/officeDocument/2006/relationships" r:blip="">
          <dgm:adjLst/>
        </dgm:shape>
        <dgm:presOf/>
        <dgm:constrLst/>
        <dgm:forEach name="Name155" ref="imageRepeat"/>
      </dgm:layoutNode>
    </dgm:forEach>
    <dgm:forEach name="Name156" axis="ch" ptType="node" st="4" cnt="1">
      <dgm:layoutNode name="parTx4">
        <dgm:choose name="Name157">
          <dgm:if name="Name158" func="var" arg="dir" op="equ" val="norm">
            <dgm:alg type="tx">
              <dgm:param type="parTxLTRAlign" val="l"/>
              <dgm:param type="parTxRTLAlign" val="r"/>
            </dgm:alg>
          </dgm:if>
          <dgm:else name="Name159">
            <dgm:alg type="tx">
              <dgm:param type="parTxLTRAlign" val="r"/>
              <dgm:param type="parTxRTLAlign" val="l"/>
            </dgm:alg>
          </dgm:else>
        </dgm:choose>
        <dgm:shape xmlns:r="http://schemas.openxmlformats.org/officeDocument/2006/relationships" type="roundRect" r:blip="">
          <dgm:adjLst/>
        </dgm:shape>
        <dgm:presOf axis="self" ptType="node"/>
        <dgm:choose name="Name160">
          <dgm:if name="Name161" func="var" arg="dir" op="equ" val="norm">
            <dgm:constrLst>
              <dgm:constr type="lMarg" refType="w" fact="0.6"/>
              <dgm:constr type="rMarg" refType="primFontSz" fact="0.3"/>
              <dgm:constr type="tMarg" refType="primFontSz" fact="0.3"/>
              <dgm:constr type="bMarg" refType="primFontSz" fact="0.3"/>
            </dgm:constrLst>
          </dgm:if>
          <dgm:else name="Name162">
            <dgm:constrLst>
              <dgm:constr type="rMarg" refType="w" fact="0.6"/>
              <dgm:constr type="lMarg" refType="primFontSz" fact="0.3"/>
              <dgm:constr type="tMarg" refType="primFontSz" fact="0.3"/>
              <dgm:constr type="bMarg" refType="primFontSz" fact="0.3"/>
            </dgm:constrLst>
          </dgm:else>
        </dgm:choose>
        <dgm:ruleLst>
          <dgm:rule type="primFontSz" val="5" fact="NaN" max="NaN"/>
        </dgm:ruleLst>
      </dgm:layoutNode>
      <dgm:choose name="Name163">
        <dgm:if name="Name164" axis="ch" ptType="node" func="cnt" op="gte" val="1">
          <dgm:layoutNode name="desTx4" styleLbl="revTx">
            <dgm:varLst>
              <dgm:bulletEnabled val="1"/>
            </dgm:varLst>
            <dgm:choose name="Name165">
              <dgm:if name="Name166" func="var" arg="dir" op="equ" val="norm">
                <dgm:choose name="Name167">
                  <dgm:if name="Name168" axis="ch" ptType="node" func="cnt" op="gte" val="2">
                    <dgm:alg type="tx">
                      <dgm:param type="parTxLTRAlign" val="l"/>
                      <dgm:param type="parTxRTLAlign" val="l"/>
                      <dgm:param type="stBulletLvl" val="1"/>
                    </dgm:alg>
                  </dgm:if>
                  <dgm:else name="Name169">
                    <dgm:alg type="tx">
                      <dgm:param type="parTxLTRAlign" val="l"/>
                      <dgm:param type="parTxRTLAlign" val="l"/>
                    </dgm:alg>
                  </dgm:else>
                </dgm:choose>
              </dgm:if>
              <dgm:else name="Name170">
                <dgm:choose name="Name171">
                  <dgm:if name="Name172" axis="ch" ptType="node" func="cnt" op="gte" val="2">
                    <dgm:alg type="tx">
                      <dgm:param type="parTxLTRAlign" val="r"/>
                      <dgm:param type="parTxRTLAlign" val="r"/>
                      <dgm:param type="shpTxLTRAlignCh" val="r"/>
                      <dgm:param type="shpTxRTLAlignCh" val="r"/>
                      <dgm:param type="stBulletLvl" val="1"/>
                    </dgm:alg>
                  </dgm:if>
                  <dgm:else name="Name173">
                    <dgm:alg type="tx">
                      <dgm:param type="parTxLTRAlign" val="r"/>
                      <dgm:param type="parTxRTLAlign" val="r"/>
                      <dgm:param type="shpTxLTRAlignCh" val="r"/>
                      <dgm:param type="shpTxRTLAlignCh" val="r"/>
                    </dgm:alg>
                  </dgm:else>
                </dgm:choose>
              </dgm:else>
            </dgm:choose>
            <dgm:shape xmlns:r="http://schemas.openxmlformats.org/officeDocument/2006/relationships" type="rect" r:blip="">
              <dgm:adjLst/>
            </dgm:shape>
            <dgm:presOf axis="des" ptType="node"/>
            <dgm:constrLst>
              <dgm:constr type="rMarg" refType="primFontSz" fact="0.2"/>
              <dgm:constr type="tMarg" refType="primFontSz" fact="0.2"/>
              <dgm:constr type="bMarg" refType="primFontSz" fact="0.2"/>
            </dgm:constrLst>
            <dgm:ruleLst>
              <dgm:rule type="primFontSz" val="5" fact="NaN" max="NaN"/>
            </dgm:ruleLst>
          </dgm:layoutNode>
        </dgm:if>
        <dgm:else name="Name174"/>
      </dgm:choose>
    </dgm:forEach>
    <dgm:forEach name="Name175" axis="ch" ptType="sibTrans" hideLastTrans="0" st="4" cnt="1">
      <dgm:layoutNode name="picture4">
        <dgm:alg type="sp"/>
        <dgm:shape xmlns:r="http://schemas.openxmlformats.org/officeDocument/2006/relationships" r:blip="">
          <dgm:adjLst/>
        </dgm:shape>
        <dgm:presOf/>
        <dgm:constrLst/>
        <dgm:forEach name="Name176" ref="imageRepeat"/>
      </dgm:layoutNode>
    </dgm:forEach>
    <dgm:forEach name="Name177" axis="ch" ptType="node" st="5" cnt="1">
      <dgm:layoutNode name="parTx5">
        <dgm:choose name="Name178">
          <dgm:if name="Name179" func="var" arg="dir" op="equ" val="norm">
            <dgm:alg type="tx">
              <dgm:param type="parTxLTRAlign" val="l"/>
              <dgm:param type="parTxRTLAlign" val="r"/>
            </dgm:alg>
          </dgm:if>
          <dgm:else name="Name180">
            <dgm:alg type="tx">
              <dgm:param type="parTxLTRAlign" val="r"/>
              <dgm:param type="parTxRTLAlign" val="l"/>
            </dgm:alg>
          </dgm:else>
        </dgm:choose>
        <dgm:shape xmlns:r="http://schemas.openxmlformats.org/officeDocument/2006/relationships" type="roundRect" r:blip="">
          <dgm:adjLst/>
        </dgm:shape>
        <dgm:presOf axis="self" ptType="node"/>
        <dgm:choose name="Name181">
          <dgm:if name="Name182" func="var" arg="dir" op="equ" val="norm">
            <dgm:constrLst>
              <dgm:constr type="lMarg" refType="w" fact="0.6"/>
              <dgm:constr type="rMarg" refType="primFontSz" fact="0.3"/>
              <dgm:constr type="tMarg" refType="primFontSz" fact="0.3"/>
              <dgm:constr type="bMarg" refType="primFontSz" fact="0.3"/>
            </dgm:constrLst>
          </dgm:if>
          <dgm:else name="Name183">
            <dgm:constrLst>
              <dgm:constr type="rMarg" refType="w" fact="0.6"/>
              <dgm:constr type="lMarg" refType="primFontSz" fact="0.3"/>
              <dgm:constr type="tMarg" refType="primFontSz" fact="0.3"/>
              <dgm:constr type="bMarg" refType="primFontSz" fact="0.3"/>
            </dgm:constrLst>
          </dgm:else>
        </dgm:choose>
        <dgm:ruleLst>
          <dgm:rule type="primFontSz" val="5" fact="NaN" max="NaN"/>
        </dgm:ruleLst>
      </dgm:layoutNode>
      <dgm:choose name="Name184">
        <dgm:if name="Name185" axis="ch" ptType="node" func="cnt" op="gte" val="1">
          <dgm:layoutNode name="desTx5" styleLbl="revTx">
            <dgm:varLst>
              <dgm:bulletEnabled val="1"/>
            </dgm:varLst>
            <dgm:choose name="Name186">
              <dgm:if name="Name187" func="var" arg="dir" op="equ" val="norm">
                <dgm:choose name="Name188">
                  <dgm:if name="Name189" axis="ch" ptType="node" func="cnt" op="gte" val="2">
                    <dgm:alg type="tx">
                      <dgm:param type="parTxLTRAlign" val="l"/>
                      <dgm:param type="parTxRTLAlign" val="l"/>
                      <dgm:param type="stBulletLvl" val="1"/>
                    </dgm:alg>
                  </dgm:if>
                  <dgm:else name="Name190">
                    <dgm:alg type="tx">
                      <dgm:param type="parTxLTRAlign" val="l"/>
                      <dgm:param type="parTxRTLAlign" val="l"/>
                    </dgm:alg>
                  </dgm:else>
                </dgm:choose>
              </dgm:if>
              <dgm:else name="Name191">
                <dgm:choose name="Name192">
                  <dgm:if name="Name193" axis="ch" ptType="node" func="cnt" op="gte" val="2">
                    <dgm:alg type="tx">
                      <dgm:param type="parTxLTRAlign" val="r"/>
                      <dgm:param type="parTxRTLAlign" val="r"/>
                      <dgm:param type="shpTxLTRAlignCh" val="r"/>
                      <dgm:param type="shpTxRTLAlignCh" val="r"/>
                      <dgm:param type="stBulletLvl" val="1"/>
                    </dgm:alg>
                  </dgm:if>
                  <dgm:else name="Name194">
                    <dgm:alg type="tx">
                      <dgm:param type="parTxLTRAlign" val="r"/>
                      <dgm:param type="parTxRTLAlign" val="r"/>
                      <dgm:param type="shpTxLTRAlignCh" val="r"/>
                      <dgm:param type="shpTxRTLAlignCh" val="r"/>
                    </dgm:alg>
                  </dgm:else>
                </dgm:choose>
              </dgm:else>
            </dgm:choose>
            <dgm:shape xmlns:r="http://schemas.openxmlformats.org/officeDocument/2006/relationships" type="rect" r:blip="">
              <dgm:adjLst/>
            </dgm:shape>
            <dgm:presOf axis="des" ptType="node"/>
            <dgm:constrLst>
              <dgm:constr type="rMarg" refType="primFontSz" fact="0.2"/>
              <dgm:constr type="tMarg" refType="primFontSz" fact="0.2"/>
              <dgm:constr type="bMarg" refType="primFontSz" fact="0.2"/>
            </dgm:constrLst>
            <dgm:ruleLst>
              <dgm:rule type="primFontSz" val="5" fact="NaN" max="NaN"/>
            </dgm:ruleLst>
          </dgm:layoutNode>
        </dgm:if>
        <dgm:else name="Name195"/>
      </dgm:choose>
    </dgm:forEach>
    <dgm:forEach name="Name196" axis="ch" ptType="sibTrans" hideLastTrans="0" st="5" cnt="1">
      <dgm:layoutNode name="picture5">
        <dgm:alg type="sp"/>
        <dgm:shape xmlns:r="http://schemas.openxmlformats.org/officeDocument/2006/relationships" r:blip="">
          <dgm:adjLst/>
        </dgm:shape>
        <dgm:presOf/>
        <dgm:constrLst/>
        <dgm:forEach name="Name197" ref="imageRepeat"/>
      </dgm:layoutNode>
    </dgm:forEach>
    <dgm:forEach name="Name198" axis="ch" ptType="node" st="6" cnt="1">
      <dgm:layoutNode name="parTx6">
        <dgm:choose name="Name199">
          <dgm:if name="Name200" func="var" arg="dir" op="equ" val="norm">
            <dgm:alg type="tx">
              <dgm:param type="parTxLTRAlign" val="l"/>
              <dgm:param type="parTxRTLAlign" val="r"/>
            </dgm:alg>
          </dgm:if>
          <dgm:else name="Name201">
            <dgm:alg type="tx">
              <dgm:param type="parTxLTRAlign" val="r"/>
              <dgm:param type="parTxRTLAlign" val="l"/>
            </dgm:alg>
          </dgm:else>
        </dgm:choose>
        <dgm:shape xmlns:r="http://schemas.openxmlformats.org/officeDocument/2006/relationships" type="roundRect" r:blip="">
          <dgm:adjLst/>
        </dgm:shape>
        <dgm:presOf axis="self" ptType="node"/>
        <dgm:choose name="Name202">
          <dgm:if name="Name203" func="var" arg="dir" op="equ" val="norm">
            <dgm:constrLst>
              <dgm:constr type="lMarg" refType="w" fact="0.6"/>
              <dgm:constr type="rMarg" refType="primFontSz" fact="0.3"/>
              <dgm:constr type="tMarg" refType="primFontSz" fact="0.3"/>
              <dgm:constr type="bMarg" refType="primFontSz" fact="0.3"/>
            </dgm:constrLst>
          </dgm:if>
          <dgm:else name="Name204">
            <dgm:constrLst>
              <dgm:constr type="rMarg" refType="w" fact="0.6"/>
              <dgm:constr type="lMarg" refType="primFontSz" fact="0.3"/>
              <dgm:constr type="tMarg" refType="primFontSz" fact="0.3"/>
              <dgm:constr type="bMarg" refType="primFontSz" fact="0.3"/>
            </dgm:constrLst>
          </dgm:else>
        </dgm:choose>
        <dgm:ruleLst>
          <dgm:rule type="primFontSz" val="5" fact="NaN" max="NaN"/>
        </dgm:ruleLst>
      </dgm:layoutNode>
      <dgm:choose name="Name205">
        <dgm:if name="Name206" axis="ch" ptType="node" func="cnt" op="gte" val="1">
          <dgm:layoutNode name="desTx6" styleLbl="revTx">
            <dgm:varLst>
              <dgm:bulletEnabled val="1"/>
            </dgm:varLst>
            <dgm:choose name="Name207">
              <dgm:if name="Name208" func="var" arg="dir" op="equ" val="norm">
                <dgm:choose name="Name209">
                  <dgm:if name="Name210" axis="ch" ptType="node" func="cnt" op="gte" val="2">
                    <dgm:alg type="tx">
                      <dgm:param type="parTxLTRAlign" val="l"/>
                      <dgm:param type="parTxRTLAlign" val="l"/>
                      <dgm:param type="stBulletLvl" val="1"/>
                    </dgm:alg>
                  </dgm:if>
                  <dgm:else name="Name211">
                    <dgm:alg type="tx">
                      <dgm:param type="parTxLTRAlign" val="l"/>
                      <dgm:param type="parTxRTLAlign" val="l"/>
                    </dgm:alg>
                  </dgm:else>
                </dgm:choose>
              </dgm:if>
              <dgm:else name="Name212">
                <dgm:choose name="Name213">
                  <dgm:if name="Name214" axis="ch" ptType="node" func="cnt" op="gte" val="2">
                    <dgm:alg type="tx">
                      <dgm:param type="parTxLTRAlign" val="r"/>
                      <dgm:param type="parTxRTLAlign" val="r"/>
                      <dgm:param type="shpTxLTRAlignCh" val="r"/>
                      <dgm:param type="shpTxRTLAlignCh" val="r"/>
                      <dgm:param type="stBulletLvl" val="1"/>
                    </dgm:alg>
                  </dgm:if>
                  <dgm:else name="Name215">
                    <dgm:alg type="tx">
                      <dgm:param type="parTxLTRAlign" val="r"/>
                      <dgm:param type="parTxRTLAlign" val="r"/>
                      <dgm:param type="shpTxLTRAlignCh" val="r"/>
                      <dgm:param type="shpTxRTLAlignCh" val="r"/>
                    </dgm:alg>
                  </dgm:else>
                </dgm:choose>
              </dgm:else>
            </dgm:choose>
            <dgm:shape xmlns:r="http://schemas.openxmlformats.org/officeDocument/2006/relationships" type="rect" r:blip="">
              <dgm:adjLst/>
            </dgm:shape>
            <dgm:presOf axis="des" ptType="node"/>
            <dgm:constrLst>
              <dgm:constr type="rMarg" refType="primFontSz" fact="0.2"/>
              <dgm:constr type="tMarg" refType="primFontSz" fact="0.2"/>
              <dgm:constr type="bMarg" refType="primFontSz" fact="0.2"/>
            </dgm:constrLst>
            <dgm:ruleLst>
              <dgm:rule type="primFontSz" val="5" fact="NaN" max="NaN"/>
            </dgm:ruleLst>
          </dgm:layoutNode>
        </dgm:if>
        <dgm:else name="Name216"/>
      </dgm:choose>
    </dgm:forEach>
    <dgm:forEach name="Name217" axis="ch" ptType="sibTrans" hideLastTrans="0" st="6" cnt="1">
      <dgm:layoutNode name="picture6">
        <dgm:alg type="sp"/>
        <dgm:shape xmlns:r="http://schemas.openxmlformats.org/officeDocument/2006/relationships" r:blip="">
          <dgm:adjLst/>
        </dgm:shape>
        <dgm:presOf/>
        <dgm:constrLst/>
        <dgm:forEach name="Name218" ref="imageRepeat"/>
      </dgm:layoutNode>
    </dgm:forEach>
    <dgm:forEach name="Name219" axis="ch" ptType="node" st="7" cnt="1">
      <dgm:layoutNode name="parTx7">
        <dgm:choose name="Name220">
          <dgm:if name="Name221" func="var" arg="dir" op="equ" val="norm">
            <dgm:alg type="tx">
              <dgm:param type="parTxLTRAlign" val="l"/>
              <dgm:param type="parTxRTLAlign" val="r"/>
            </dgm:alg>
          </dgm:if>
          <dgm:else name="Name222">
            <dgm:alg type="tx">
              <dgm:param type="parTxLTRAlign" val="r"/>
              <dgm:param type="parTxRTLAlign" val="l"/>
            </dgm:alg>
          </dgm:else>
        </dgm:choose>
        <dgm:shape xmlns:r="http://schemas.openxmlformats.org/officeDocument/2006/relationships" type="roundRect" r:blip="">
          <dgm:adjLst/>
        </dgm:shape>
        <dgm:presOf axis="self" ptType="node"/>
        <dgm:choose name="Name223">
          <dgm:if name="Name224" func="var" arg="dir" op="equ" val="norm">
            <dgm:constrLst>
              <dgm:constr type="lMarg" refType="w" fact="0.6"/>
              <dgm:constr type="rMarg" refType="primFontSz" fact="0.3"/>
              <dgm:constr type="tMarg" refType="primFontSz" fact="0.3"/>
              <dgm:constr type="bMarg" refType="primFontSz" fact="0.3"/>
            </dgm:constrLst>
          </dgm:if>
          <dgm:else name="Name225">
            <dgm:constrLst>
              <dgm:constr type="rMarg" refType="w" fact="0.6"/>
              <dgm:constr type="lMarg" refType="primFontSz" fact="0.3"/>
              <dgm:constr type="tMarg" refType="primFontSz" fact="0.3"/>
              <dgm:constr type="bMarg" refType="primFontSz" fact="0.3"/>
            </dgm:constrLst>
          </dgm:else>
        </dgm:choose>
        <dgm:ruleLst>
          <dgm:rule type="primFontSz" val="5" fact="NaN" max="NaN"/>
        </dgm:ruleLst>
      </dgm:layoutNode>
      <dgm:choose name="Name226">
        <dgm:if name="Name227" axis="ch" ptType="node" func="cnt" op="gte" val="1">
          <dgm:layoutNode name="desTx7" styleLbl="revTx">
            <dgm:varLst>
              <dgm:bulletEnabled val="1"/>
            </dgm:varLst>
            <dgm:choose name="Name228">
              <dgm:if name="Name229" func="var" arg="dir" op="equ" val="norm">
                <dgm:choose name="Name230">
                  <dgm:if name="Name231" axis="ch" ptType="node" func="cnt" op="gte" val="2">
                    <dgm:alg type="tx">
                      <dgm:param type="parTxLTRAlign" val="l"/>
                      <dgm:param type="parTxRTLAlign" val="l"/>
                      <dgm:param type="stBulletLvl" val="1"/>
                    </dgm:alg>
                  </dgm:if>
                  <dgm:else name="Name232">
                    <dgm:alg type="tx">
                      <dgm:param type="parTxLTRAlign" val="l"/>
                      <dgm:param type="parTxRTLAlign" val="l"/>
                    </dgm:alg>
                  </dgm:else>
                </dgm:choose>
              </dgm:if>
              <dgm:else name="Name233">
                <dgm:choose name="Name234">
                  <dgm:if name="Name235" axis="ch" ptType="node" func="cnt" op="gte" val="2">
                    <dgm:alg type="tx">
                      <dgm:param type="parTxLTRAlign" val="r"/>
                      <dgm:param type="parTxRTLAlign" val="r"/>
                      <dgm:param type="shpTxLTRAlignCh" val="r"/>
                      <dgm:param type="shpTxRTLAlignCh" val="r"/>
                      <dgm:param type="stBulletLvl" val="1"/>
                    </dgm:alg>
                  </dgm:if>
                  <dgm:else name="Name236">
                    <dgm:alg type="tx">
                      <dgm:param type="parTxLTRAlign" val="r"/>
                      <dgm:param type="parTxRTLAlign" val="r"/>
                      <dgm:param type="shpTxLTRAlignCh" val="r"/>
                      <dgm:param type="shpTxRTLAlignCh" val="r"/>
                    </dgm:alg>
                  </dgm:else>
                </dgm:choose>
              </dgm:else>
            </dgm:choose>
            <dgm:shape xmlns:r="http://schemas.openxmlformats.org/officeDocument/2006/relationships" type="rect" r:blip="">
              <dgm:adjLst/>
            </dgm:shape>
            <dgm:presOf axis="des" ptType="node"/>
            <dgm:constrLst>
              <dgm:constr type="rMarg" refType="primFontSz" fact="0.2"/>
              <dgm:constr type="tMarg" refType="primFontSz" fact="0.2"/>
              <dgm:constr type="bMarg" refType="primFontSz" fact="0.2"/>
            </dgm:constrLst>
            <dgm:ruleLst>
              <dgm:rule type="primFontSz" val="5" fact="NaN" max="NaN"/>
            </dgm:ruleLst>
          </dgm:layoutNode>
        </dgm:if>
        <dgm:else name="Name237"/>
      </dgm:choose>
    </dgm:forEach>
    <dgm:forEach name="Name238" axis="ch" ptType="sibTrans" hideLastTrans="0" st="7" cnt="1">
      <dgm:layoutNode name="picture7">
        <dgm:alg type="sp"/>
        <dgm:shape xmlns:r="http://schemas.openxmlformats.org/officeDocument/2006/relationships" r:blip="">
          <dgm:adjLst/>
        </dgm:shape>
        <dgm:presOf/>
        <dgm:constrLst/>
        <dgm:forEach name="Name239" ref="imageRepeat"/>
      </dgm:layoutNode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15240</xdr:rowOff>
    </xdr:from>
    <xdr:to>
      <xdr:col>6</xdr:col>
      <xdr:colOff>381000</xdr:colOff>
      <xdr:row>22</xdr:row>
      <xdr:rowOff>137160</xdr:rowOff>
    </xdr:to>
    <xdr:graphicFrame macro="">
      <xdr:nvGraphicFramePr>
        <xdr:cNvPr id="9" name="Diagrama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  <xdr:twoCellAnchor>
    <xdr:from>
      <xdr:col>6</xdr:col>
      <xdr:colOff>106680</xdr:colOff>
      <xdr:row>8</xdr:row>
      <xdr:rowOff>129540</xdr:rowOff>
    </xdr:from>
    <xdr:to>
      <xdr:col>7</xdr:col>
      <xdr:colOff>30480</xdr:colOff>
      <xdr:row>10</xdr:row>
      <xdr:rowOff>15240</xdr:rowOff>
    </xdr:to>
    <xdr:sp macro="" textlink="">
      <xdr:nvSpPr>
        <xdr:cNvPr id="10" name="Flecha derecha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4861560" y="1844040"/>
          <a:ext cx="716280" cy="251460"/>
        </a:xfrm>
        <a:prstGeom prst="rightArrow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6</xdr:col>
      <xdr:colOff>91440</xdr:colOff>
      <xdr:row>13</xdr:row>
      <xdr:rowOff>91440</xdr:rowOff>
    </xdr:from>
    <xdr:to>
      <xdr:col>7</xdr:col>
      <xdr:colOff>15240</xdr:colOff>
      <xdr:row>14</xdr:row>
      <xdr:rowOff>160020</xdr:rowOff>
    </xdr:to>
    <xdr:sp macro="" textlink="">
      <xdr:nvSpPr>
        <xdr:cNvPr id="11" name="Flecha derecha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4846320" y="2735580"/>
          <a:ext cx="716280" cy="259080"/>
        </a:xfrm>
        <a:prstGeom prst="rightArrow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6</xdr:col>
      <xdr:colOff>76200</xdr:colOff>
      <xdr:row>17</xdr:row>
      <xdr:rowOff>76200</xdr:rowOff>
    </xdr:from>
    <xdr:to>
      <xdr:col>7</xdr:col>
      <xdr:colOff>0</xdr:colOff>
      <xdr:row>18</xdr:row>
      <xdr:rowOff>144780</xdr:rowOff>
    </xdr:to>
    <xdr:sp macro="" textlink="">
      <xdr:nvSpPr>
        <xdr:cNvPr id="12" name="Flecha derecha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/>
      </xdr:nvSpPr>
      <xdr:spPr>
        <a:xfrm>
          <a:off x="4831080" y="3482340"/>
          <a:ext cx="716280" cy="259080"/>
        </a:xfrm>
        <a:prstGeom prst="rightArrow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6</xdr:col>
      <xdr:colOff>45720</xdr:colOff>
      <xdr:row>21</xdr:row>
      <xdr:rowOff>22860</xdr:rowOff>
    </xdr:from>
    <xdr:to>
      <xdr:col>6</xdr:col>
      <xdr:colOff>762000</xdr:colOff>
      <xdr:row>22</xdr:row>
      <xdr:rowOff>91440</xdr:rowOff>
    </xdr:to>
    <xdr:sp macro="" textlink="">
      <xdr:nvSpPr>
        <xdr:cNvPr id="13" name="Flecha derecha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/>
      </xdr:nvSpPr>
      <xdr:spPr>
        <a:xfrm>
          <a:off x="4800600" y="4183380"/>
          <a:ext cx="716280" cy="251460"/>
        </a:xfrm>
        <a:prstGeom prst="rightArrow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7</xdr:col>
      <xdr:colOff>320040</xdr:colOff>
      <xdr:row>7</xdr:row>
      <xdr:rowOff>121920</xdr:rowOff>
    </xdr:from>
    <xdr:to>
      <xdr:col>8</xdr:col>
      <xdr:colOff>129540</xdr:colOff>
      <xdr:row>10</xdr:row>
      <xdr:rowOff>60960</xdr:rowOff>
    </xdr:to>
    <xdr:sp macro="" textlink="">
      <xdr:nvSpPr>
        <xdr:cNvPr id="16" name="Lágrima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/>
      </xdr:nvSpPr>
      <xdr:spPr>
        <a:xfrm>
          <a:off x="5867400" y="1653540"/>
          <a:ext cx="601980" cy="487680"/>
        </a:xfrm>
        <a:prstGeom prst="teardrop">
          <a:avLst/>
        </a:prstGeom>
        <a:noFill/>
        <a:ln w="9525" cap="flat" cmpd="sng" algn="ctr">
          <a:solidFill>
            <a:schemeClr val="accent3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rtlCol="0" anchor="t"/>
        <a:lstStyle/>
        <a:p>
          <a:pPr algn="l"/>
          <a:r>
            <a:rPr lang="es-MX" sz="1050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227</a:t>
          </a:r>
        </a:p>
      </xdr:txBody>
    </xdr:sp>
    <xdr:clientData/>
  </xdr:twoCellAnchor>
  <xdr:twoCellAnchor>
    <xdr:from>
      <xdr:col>7</xdr:col>
      <xdr:colOff>358140</xdr:colOff>
      <xdr:row>12</xdr:row>
      <xdr:rowOff>121920</xdr:rowOff>
    </xdr:from>
    <xdr:to>
      <xdr:col>8</xdr:col>
      <xdr:colOff>144780</xdr:colOff>
      <xdr:row>15</xdr:row>
      <xdr:rowOff>60960</xdr:rowOff>
    </xdr:to>
    <xdr:sp macro="" textlink="">
      <xdr:nvSpPr>
        <xdr:cNvPr id="17" name="Lágrima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/>
      </xdr:nvSpPr>
      <xdr:spPr>
        <a:xfrm>
          <a:off x="5905500" y="2575560"/>
          <a:ext cx="579120" cy="510540"/>
        </a:xfrm>
        <a:prstGeom prst="teardrop">
          <a:avLst/>
        </a:prstGeom>
        <a:noFill/>
        <a:ln w="9525" cap="flat" cmpd="sng" algn="ctr">
          <a:solidFill>
            <a:schemeClr val="accent3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rtlCol="0" anchor="t"/>
        <a:lstStyle/>
        <a:p>
          <a:pPr algn="l"/>
          <a:r>
            <a:rPr lang="es-MX" sz="1200" b="1"/>
            <a:t>   </a:t>
          </a:r>
          <a:r>
            <a:rPr lang="es-MX" sz="1200" b="1">
              <a:solidFill>
                <a:schemeClr val="bg2">
                  <a:lumMod val="25000"/>
                </a:schemeClr>
              </a:solidFill>
            </a:rPr>
            <a:t>7</a:t>
          </a:r>
        </a:p>
      </xdr:txBody>
    </xdr:sp>
    <xdr:clientData/>
  </xdr:twoCellAnchor>
  <xdr:twoCellAnchor>
    <xdr:from>
      <xdr:col>7</xdr:col>
      <xdr:colOff>373380</xdr:colOff>
      <xdr:row>16</xdr:row>
      <xdr:rowOff>160020</xdr:rowOff>
    </xdr:from>
    <xdr:to>
      <xdr:col>8</xdr:col>
      <xdr:colOff>160020</xdr:colOff>
      <xdr:row>19</xdr:row>
      <xdr:rowOff>99060</xdr:rowOff>
    </xdr:to>
    <xdr:sp macro="" textlink="">
      <xdr:nvSpPr>
        <xdr:cNvPr id="18" name="Lágrima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/>
      </xdr:nvSpPr>
      <xdr:spPr>
        <a:xfrm>
          <a:off x="5920740" y="3375660"/>
          <a:ext cx="579120" cy="510540"/>
        </a:xfrm>
        <a:prstGeom prst="teardrop">
          <a:avLst/>
        </a:prstGeom>
        <a:noFill/>
        <a:ln w="9525" cap="flat" cmpd="sng" algn="ctr">
          <a:solidFill>
            <a:schemeClr val="accent3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rtlCol="0" anchor="t"/>
        <a:lstStyle/>
        <a:p>
          <a:pPr algn="l"/>
          <a:r>
            <a:rPr lang="es-MX" sz="1200" b="1" baseline="0"/>
            <a:t>  </a:t>
          </a:r>
          <a:r>
            <a:rPr lang="es-MX" sz="1200" b="1" baseline="0">
              <a:solidFill>
                <a:schemeClr val="bg2">
                  <a:lumMod val="25000"/>
                </a:schemeClr>
              </a:solidFill>
            </a:rPr>
            <a:t>42</a:t>
          </a:r>
        </a:p>
        <a:p>
          <a:pPr algn="l"/>
          <a:endParaRPr lang="es-MX" sz="1200" b="1">
            <a:solidFill>
              <a:schemeClr val="bg2">
                <a:lumMod val="25000"/>
              </a:schemeClr>
            </a:solidFill>
          </a:endParaRPr>
        </a:p>
      </xdr:txBody>
    </xdr:sp>
    <xdr:clientData/>
  </xdr:twoCellAnchor>
  <xdr:twoCellAnchor>
    <xdr:from>
      <xdr:col>7</xdr:col>
      <xdr:colOff>396240</xdr:colOff>
      <xdr:row>21</xdr:row>
      <xdr:rowOff>0</xdr:rowOff>
    </xdr:from>
    <xdr:to>
      <xdr:col>8</xdr:col>
      <xdr:colOff>182880</xdr:colOff>
      <xdr:row>23</xdr:row>
      <xdr:rowOff>144780</xdr:rowOff>
    </xdr:to>
    <xdr:sp macro="" textlink="">
      <xdr:nvSpPr>
        <xdr:cNvPr id="19" name="Lágrima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/>
      </xdr:nvSpPr>
      <xdr:spPr>
        <a:xfrm>
          <a:off x="5943600" y="4160520"/>
          <a:ext cx="579120" cy="510540"/>
        </a:xfrm>
        <a:prstGeom prst="teardrop">
          <a:avLst/>
        </a:prstGeom>
        <a:noFill/>
        <a:ln w="9525" cap="flat" cmpd="sng" algn="ctr">
          <a:solidFill>
            <a:schemeClr val="accent3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rtlCol="0" anchor="t"/>
        <a:lstStyle/>
        <a:p>
          <a:pPr algn="l"/>
          <a:r>
            <a:rPr lang="es-MX" sz="1200" b="1">
              <a:solidFill>
                <a:schemeClr val="bg2">
                  <a:lumMod val="25000"/>
                </a:schemeClr>
              </a:solidFill>
            </a:rPr>
            <a:t>41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4526</xdr:colOff>
      <xdr:row>20</xdr:row>
      <xdr:rowOff>28114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9514286" cy="3685714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BA LILI RUIZ GOMEZ" refreshedDate="44588.706444560186" createdVersion="6" refreshedVersion="6" minRefreshableVersion="3" recordCount="317" xr:uid="{00000000-000A-0000-FFFF-FFFF56000000}">
  <cacheSource type="worksheet">
    <worksheetSource ref="A1:L318" sheet="Base"/>
  </cacheSource>
  <cacheFields count="12">
    <cacheField name="CEDIS" numFmtId="0">
      <sharedItems count="9">
        <s v="HERMOSILLO"/>
        <s v="VILLAHERMOSA"/>
        <s v="GUADALAJARA"/>
        <s v="JUAREZ"/>
        <s v="PUEBLA"/>
        <s v="TEPOTZOTLAN"/>
        <s v="LAREDO"/>
        <s v="CANCUN"/>
        <s v="TIJUANA"/>
      </sharedItems>
    </cacheField>
    <cacheField name="Línea" numFmtId="0">
      <sharedItems/>
    </cacheField>
    <cacheField name="TIPO" numFmtId="0">
      <sharedItems/>
    </cacheField>
    <cacheField name="Economico" numFmtId="0">
      <sharedItems containsMixedTypes="1" containsNumber="1" containsInteger="1" minValue="102" maxValue="7216"/>
    </cacheField>
    <cacheField name="Placas" numFmtId="0">
      <sharedItems/>
    </cacheField>
    <cacheField name="Número de serie" numFmtId="0">
      <sharedItems/>
    </cacheField>
    <cacheField name="Capacidad m³" numFmtId="0">
      <sharedItems containsSemiMixedTypes="0" containsString="0" containsNumber="1" containsInteger="1" minValue="4" maxValue="110" count="6">
        <n v="40"/>
        <n v="70"/>
        <n v="110"/>
        <n v="50"/>
        <n v="18"/>
        <n v="4"/>
      </sharedItems>
    </cacheField>
    <cacheField name="OBSERVACIONES" numFmtId="0">
      <sharedItems containsBlank="1" containsMixedTypes="1" containsNumber="1" containsInteger="1" minValue="0" maxValue="0" count="15">
        <n v="0"/>
        <s v="MOVIMIENTO DE PUEBLA"/>
        <m/>
        <s v="CAJA SECA 330-YG-6 _x000a_Núm de Serie:  IJJV532D6HL976987"/>
        <s v="TEPOTZOTLAN SUR"/>
        <s v="E COMMERCE"/>
        <s v="IZTAPALAPA"/>
        <s v="QUERETARO"/>
        <s v="TOLUCA"/>
        <s v="TEPOTZOTLAN NORTE"/>
        <s v="LA PAZ"/>
        <s v="MORELOS"/>
        <s v="BORDO"/>
        <s v="CHALCO"/>
        <s v="PUEBLA"/>
      </sharedItems>
    </cacheField>
    <cacheField name="Tipodeplaca" numFmtId="0">
      <sharedItems/>
    </cacheField>
    <cacheField name="Status" numFmtId="0">
      <sharedItems/>
    </cacheField>
    <cacheField name="Marca" numFmtId="0">
      <sharedItems/>
    </cacheField>
    <cacheField name="Modelo" numFmtId="0">
      <sharedItems containsMixedTypes="1" containsNumber="1" containsInteger="1" minValue="2010" maxValue="202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BA LILI RUIZ GOMEZ" refreshedDate="44588.714759490744" createdVersion="6" refreshedVersion="6" minRefreshableVersion="3" recordCount="317" xr:uid="{00000000-000A-0000-FFFF-FFFFD0000000}">
  <cacheSource type="worksheet">
    <worksheetSource ref="A1:N318" sheet="Base"/>
  </cacheSource>
  <cacheFields count="14">
    <cacheField name="CEDIS" numFmtId="0">
      <sharedItems count="9">
        <s v="HERMOSILLO"/>
        <s v="VILLAHERMOSA"/>
        <s v="GUADALAJARA"/>
        <s v="JUAREZ"/>
        <s v="PUEBLA"/>
        <s v="TEPOTZOTLAN"/>
        <s v="LAREDO"/>
        <s v="CANCUN"/>
        <s v="TIJUANA"/>
      </sharedItems>
    </cacheField>
    <cacheField name="Línea" numFmtId="0">
      <sharedItems/>
    </cacheField>
    <cacheField name="TIPO" numFmtId="0">
      <sharedItems/>
    </cacheField>
    <cacheField name="Economico" numFmtId="0">
      <sharedItems containsMixedTypes="1" containsNumber="1" containsInteger="1" minValue="102" maxValue="7216"/>
    </cacheField>
    <cacheField name="Placas" numFmtId="0">
      <sharedItems/>
    </cacheField>
    <cacheField name="Número de serie" numFmtId="0">
      <sharedItems/>
    </cacheField>
    <cacheField name="Capacidad m³" numFmtId="0">
      <sharedItems containsSemiMixedTypes="0" containsString="0" containsNumber="1" containsInteger="1" minValue="4" maxValue="110" count="6">
        <n v="40"/>
        <n v="70"/>
        <n v="110"/>
        <n v="50"/>
        <n v="18"/>
        <n v="4"/>
      </sharedItems>
    </cacheField>
    <cacheField name="OBSERVACIONES" numFmtId="0">
      <sharedItems containsBlank="1" containsMixedTypes="1" containsNumber="1" containsInteger="1" minValue="0" maxValue="0" count="15">
        <n v="0"/>
        <s v="MOVIMIENTO DE PUEBLA"/>
        <m/>
        <s v="CAJA SECA 330-YG-6 _x000a_Núm de Serie:  IJJV532D6HL976987"/>
        <s v="TEPOTZOTLAN SUR"/>
        <s v="E COMMERCE"/>
        <s v="IZTAPALAPA"/>
        <s v="QUERETARO"/>
        <s v="TOLUCA"/>
        <s v="TEPOTZOTLAN NORTE"/>
        <s v="LA PAZ"/>
        <s v="MORELOS"/>
        <s v="BORDO"/>
        <s v="CHALCO"/>
        <s v="PUEBLA"/>
      </sharedItems>
    </cacheField>
    <cacheField name="Tipodeplaca" numFmtId="0">
      <sharedItems/>
    </cacheField>
    <cacheField name="Status" numFmtId="0">
      <sharedItems/>
    </cacheField>
    <cacheField name="Marca" numFmtId="0">
      <sharedItems/>
    </cacheField>
    <cacheField name="Modelo" numFmtId="0">
      <sharedItems containsMixedTypes="1" containsNumber="1" containsInteger="1" minValue="2010" maxValue="2021"/>
    </cacheField>
    <cacheField name="ORIGEN" numFmtId="0">
      <sharedItems/>
    </cacheField>
    <cacheField name="SERVICIO" numFmtId="0">
      <sharedItems containsBlank="1" count="5">
        <s v="RETAIL"/>
        <s v="Paro Técnico"/>
        <s v="HUB"/>
        <s v="e-commerce"/>
        <m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17">
  <r>
    <x v="0"/>
    <s v="LAURA POSADAS"/>
    <s v="DEDICADO"/>
    <n v="105"/>
    <s v="987 FD 7"/>
    <s v="JLMBBH1S2HK001118"/>
    <x v="0"/>
    <x v="0"/>
    <s v="FEDERAL"/>
    <s v="ACTIVO"/>
    <s v="STERLING"/>
    <n v="2010"/>
  </r>
  <r>
    <x v="1"/>
    <s v="MTWA"/>
    <s v="DEDICADO"/>
    <s v="MT208"/>
    <s v="684FE9"/>
    <s v="3ALACYCSXCDBH2932"/>
    <x v="1"/>
    <x v="1"/>
    <s v="FEDERAL"/>
    <s v="ACTIVA"/>
    <s v=" FREIGHTLINER"/>
    <n v="2012"/>
  </r>
  <r>
    <x v="2"/>
    <s v="MTWA"/>
    <s v="DEDICADO"/>
    <s v="MT-134"/>
    <s v="077-FC-6 "/>
    <s v="3ALACYCS7CDBH2886"/>
    <x v="1"/>
    <x v="0"/>
    <s v="FEDERAL"/>
    <s v="ACTIVO"/>
    <s v="FRIEGHTLINER M2"/>
    <n v="2012"/>
  </r>
  <r>
    <x v="2"/>
    <s v="MTWA"/>
    <s v="DEDICADO"/>
    <s v="MT-133"/>
    <s v="106-FC-6"/>
    <s v="3ALACYCS8CDBH2900"/>
    <x v="1"/>
    <x v="0"/>
    <s v="FEDERAL"/>
    <s v="ACTIVO"/>
    <s v="FRIEGHTLINER M2"/>
    <n v="2012"/>
  </r>
  <r>
    <x v="2"/>
    <s v="MTWA"/>
    <s v="DEDICADO"/>
    <s v="MT-129"/>
    <s v="138FF4"/>
    <s v="3ALACYCS4CDBH2909"/>
    <x v="1"/>
    <x v="0"/>
    <s v="FEDERAL"/>
    <s v="ACTIVO"/>
    <s v="FRIEGHTLINER M2"/>
    <n v="2012"/>
  </r>
  <r>
    <x v="2"/>
    <s v="MTWA"/>
    <s v="DEDICADO"/>
    <s v="MT-141"/>
    <s v="608-FE-9 "/>
    <s v="3ALACYCS8CDBH2928"/>
    <x v="1"/>
    <x v="0"/>
    <s v="FEDERAL"/>
    <s v="ACTIVO"/>
    <s v="FRIEGHTLINER M2"/>
    <n v="2012"/>
  </r>
  <r>
    <x v="2"/>
    <s v="MTWA"/>
    <s v="DEDICADO"/>
    <s v="MT-136"/>
    <s v="823-FF-3"/>
    <s v="3ALACYCS3CDBH2898"/>
    <x v="1"/>
    <x v="0"/>
    <s v="FEDERAL"/>
    <s v="ACTIVO"/>
    <s v="FRIEGHTLINER M2"/>
    <n v="2012"/>
  </r>
  <r>
    <x v="1"/>
    <s v="MTWA"/>
    <s v="DEDICADO"/>
    <s v="MT209"/>
    <s v="209-FC-6"/>
    <s v="3ALACYCS1CDBH2933"/>
    <x v="1"/>
    <x v="0"/>
    <s v="FEDERAL"/>
    <s v="ACTIVA"/>
    <s v=" FREIGHTLINER"/>
    <n v="2012"/>
  </r>
  <r>
    <x v="1"/>
    <s v="MTWA"/>
    <s v="DEDICADO"/>
    <s v="MT122"/>
    <s v="214-FC-6"/>
    <s v="3ALACYCS0CDBH2938"/>
    <x v="1"/>
    <x v="0"/>
    <s v="FEDERAL"/>
    <s v="ACTIVA"/>
    <s v=" FREIGHTLINER"/>
    <n v="2012"/>
  </r>
  <r>
    <x v="2"/>
    <s v="MTWA"/>
    <s v="DEDICADO"/>
    <s v="MT-138"/>
    <s v="824-FE-9"/>
    <s v="3ALACYCS9CDBH2923"/>
    <x v="1"/>
    <x v="0"/>
    <s v="FEDERAL"/>
    <s v="ACTIVO"/>
    <s v="FRIEGHTLINER M2"/>
    <n v="2012"/>
  </r>
  <r>
    <x v="2"/>
    <s v="MTWA"/>
    <s v="DEDICADO"/>
    <s v="MT-131"/>
    <s v="828-FF-3"/>
    <s v="3ALACYCS7CDBH2905"/>
    <x v="1"/>
    <x v="0"/>
    <s v="FEDERAL"/>
    <s v="ACTIVO"/>
    <s v="FRIEGHTLINER M2"/>
    <n v="2012"/>
  </r>
  <r>
    <x v="3"/>
    <s v="LAURA POSADAS"/>
    <s v="DEDICADO"/>
    <n v="205"/>
    <s v="035FF1"/>
    <s v="3ALACYCS2CDBH2892"/>
    <x v="1"/>
    <x v="2"/>
    <s v="FEDERAL"/>
    <s v="ACTIVA"/>
    <s v="FREIGHTLINER"/>
    <n v="2012"/>
  </r>
  <r>
    <x v="2"/>
    <s v="MTWA"/>
    <s v="DEDICADO"/>
    <s v="MT-124"/>
    <s v="618-FE-9"/>
    <s v="3ALACYCS1CDBH2916"/>
    <x v="1"/>
    <x v="2"/>
    <s v="FEDERAL"/>
    <s v="ACTIVO"/>
    <s v="FRIEGHTLINER M2"/>
    <n v="2012"/>
  </r>
  <r>
    <x v="2"/>
    <s v="MTWA"/>
    <s v="DEDICADO"/>
    <n v="125"/>
    <s v="815FF3"/>
    <s v="3ALACYCS3JDJT7048"/>
    <x v="1"/>
    <x v="2"/>
    <s v="FEDERAL"/>
    <s v="ACTIVA"/>
    <s v="FREIGHTLINER"/>
    <n v="2012"/>
  </r>
  <r>
    <x v="1"/>
    <s v="MTWA"/>
    <s v="DEDICADO"/>
    <s v="MT216"/>
    <s v="553-FE-6"/>
    <s v="3ALACYCS6CDBH2913"/>
    <x v="1"/>
    <x v="0"/>
    <s v="FEDERAL"/>
    <s v="ACTIVA"/>
    <s v=" FREIGHTLINER"/>
    <n v="2012"/>
  </r>
  <r>
    <x v="4"/>
    <s v="MTWA"/>
    <s v="DEDICADO"/>
    <s v="MT218"/>
    <s v="876FC8"/>
    <s v="3ALACYCS9CDBH2890"/>
    <x v="1"/>
    <x v="0"/>
    <s v="FEDERAL"/>
    <s v="ACTIVA"/>
    <s v=" FREIGHTLINER"/>
    <n v="2012"/>
  </r>
  <r>
    <x v="4"/>
    <s v="MTWA"/>
    <s v="DEDICADO"/>
    <s v="MT210"/>
    <s v="764FE9"/>
    <s v="3ALACYCS4CDBH2926"/>
    <x v="1"/>
    <x v="2"/>
    <s v="FEDERAL"/>
    <s v="ACTIVA"/>
    <s v=" FREIGHTLINER"/>
    <n v="2012"/>
  </r>
  <r>
    <x v="2"/>
    <s v="MTWA"/>
    <s v="DEDICADO"/>
    <s v="MT-142"/>
    <s v="141-FF-4"/>
    <s v="3ALACYCS1DDFE5678"/>
    <x v="1"/>
    <x v="0"/>
    <s v="FEDERAL"/>
    <s v="ACTIVO"/>
    <s v="FRIEGHTLINER M2"/>
    <n v="2013"/>
  </r>
  <r>
    <x v="2"/>
    <s v="MTWA"/>
    <s v="DEDICADO"/>
    <s v="MT-177"/>
    <s v="766-FC-8"/>
    <s v="JLMBBH1S9DK001577"/>
    <x v="0"/>
    <x v="0"/>
    <s v="FEDERAL"/>
    <s v="ACTIVO"/>
    <s v="FRIEGHTLINER 360"/>
    <n v="2013"/>
  </r>
  <r>
    <x v="0"/>
    <s v="LAURA POSADAS"/>
    <s v="DEDICADO"/>
    <n v="102"/>
    <s v="887 FC 8"/>
    <s v="3ALACYCS5DDBZ8036"/>
    <x v="1"/>
    <x v="0"/>
    <s v="FEDERAL"/>
    <s v="ACTIVO"/>
    <s v="FREIGHTLINER"/>
    <n v="2013"/>
  </r>
  <r>
    <x v="5"/>
    <s v="LOGISTICA DL"/>
    <s v="DEDICADO"/>
    <s v="DL-076"/>
    <s v="506FD2"/>
    <s v="JAAN1R75XE7903092"/>
    <x v="0"/>
    <x v="0"/>
    <s v="FEDERAL"/>
    <s v="ACTIVA"/>
    <s v="IZUZU"/>
    <n v="2014"/>
  </r>
  <r>
    <x v="5"/>
    <s v="LOGISTICA DL"/>
    <s v="DEDICADO"/>
    <s v="DL-078"/>
    <s v="410FC5"/>
    <s v="3A91SAB24FK218161"/>
    <x v="0"/>
    <x v="0"/>
    <s v="FEDERAL"/>
    <s v="ACTIVA"/>
    <s v="INTERNATIONAL"/>
    <n v="2015"/>
  </r>
  <r>
    <x v="5"/>
    <s v="LOGISTICA DL"/>
    <s v="DEDICADO"/>
    <s v="DL-080"/>
    <s v="039FF1"/>
    <s v="JLMBBH1S3HK001015"/>
    <x v="0"/>
    <x v="0"/>
    <s v="FEDERAL"/>
    <s v="ACTIVA"/>
    <s v="FREIGHTLINER"/>
    <n v="2016"/>
  </r>
  <r>
    <x v="5"/>
    <s v="LOGISTICA DL"/>
    <s v="DEDICADO"/>
    <s v="DL-079"/>
    <s v="275FD8"/>
    <s v="JLMBBH1S6HK001008"/>
    <x v="0"/>
    <x v="0"/>
    <s v="FEDERAL"/>
    <s v="ACTIVA"/>
    <s v="FREIGHTLINER"/>
    <n v="2016"/>
  </r>
  <r>
    <x v="5"/>
    <s v="LOGISTICA DL"/>
    <s v="DEDICADO"/>
    <s v="DL-082"/>
    <s v="682FE9"/>
    <s v="JLMBBH1S3HK001080"/>
    <x v="0"/>
    <x v="0"/>
    <s v="FEDERAL"/>
    <s v="ACTIVA"/>
    <s v="FREIGHTLINER"/>
    <n v="2016"/>
  </r>
  <r>
    <x v="5"/>
    <s v="LOGISTICA DL"/>
    <s v="DEDICADO"/>
    <s v="DL-083"/>
    <s v="990FD7"/>
    <s v="JLMBBH1S6HK001087"/>
    <x v="0"/>
    <x v="0"/>
    <s v="FEDERAL"/>
    <s v="ACTIVA"/>
    <s v="FREIGHTLINER"/>
    <n v="2016"/>
  </r>
  <r>
    <x v="5"/>
    <s v="LOGISTICA DL"/>
    <s v="DEDICADO"/>
    <s v="DL-081"/>
    <s v="993FD7"/>
    <s v="JLMBBH1S9HK001083"/>
    <x v="0"/>
    <x v="0"/>
    <s v="FEDERAL"/>
    <s v="ACTIVA"/>
    <s v="FREIGHTLINER"/>
    <n v="2016"/>
  </r>
  <r>
    <x v="1"/>
    <s v="MTWA"/>
    <s v="DEDICADO"/>
    <s v="MT223"/>
    <s v="411FD8"/>
    <s v=" 3ALACYCS4HDJE4192 "/>
    <x v="1"/>
    <x v="1"/>
    <s v="FEDERAL"/>
    <s v="ACTIVA"/>
    <s v=" FREIGHTLINER"/>
    <n v="2017"/>
  </r>
  <r>
    <x v="1"/>
    <s v="MTWA"/>
    <s v="DEDICADO"/>
    <s v="MT308"/>
    <s v="036-FF-1"/>
    <s v=" 3ALACYCS1HDJE4196 "/>
    <x v="1"/>
    <x v="0"/>
    <s v="FEDERAL"/>
    <s v="ACTIVA"/>
    <s v=" FREIGHTLINER"/>
    <n v="2017"/>
  </r>
  <r>
    <x v="4"/>
    <s v="MTWA"/>
    <s v="DEDICADO"/>
    <s v="MT222"/>
    <s v="041FF1"/>
    <s v="3ALACXCS3HDHX4898"/>
    <x v="1"/>
    <x v="0"/>
    <s v="FEDERAL"/>
    <s v="ACTIVA"/>
    <s v=" FREIGHTLINER"/>
    <n v="2017"/>
  </r>
  <r>
    <x v="1"/>
    <s v="MTWA"/>
    <s v="DEDICADO"/>
    <s v="MT320"/>
    <s v="277-FD-8"/>
    <s v="JLMBBH1S2HK001006 "/>
    <x v="0"/>
    <x v="0"/>
    <s v="FEDERAL"/>
    <s v="ACTIVA"/>
    <s v=" FREIGHTLINER"/>
    <n v="2017"/>
  </r>
  <r>
    <x v="4"/>
    <s v="MTWA"/>
    <s v="DEDICADO"/>
    <s v="MT230"/>
    <s v="288FD8"/>
    <s v="3AKJCYDJ7HDJE9607"/>
    <x v="2"/>
    <x v="0"/>
    <s v="FEDERAL"/>
    <s v="ACTIVA"/>
    <s v=" FREIGHTLINER"/>
    <n v="2017"/>
  </r>
  <r>
    <x v="6"/>
    <s v="ALC"/>
    <s v="DEDICADO"/>
    <n v="1809"/>
    <s v="343FF1"/>
    <s v="JLMBBH1S7HK000644 "/>
    <x v="0"/>
    <x v="0"/>
    <s v="FEDERAL"/>
    <s v="ACTIVA"/>
    <s v=" FREIGHTLINER"/>
    <n v="2017"/>
  </r>
  <r>
    <x v="1"/>
    <s v="MTWA"/>
    <s v="DEDICADO"/>
    <s v="MT231"/>
    <s v="407-FD-8"/>
    <s v="3ALACYCS4HDJE4211"/>
    <x v="1"/>
    <x v="0"/>
    <s v="FEDERAL"/>
    <s v="ACTIVA"/>
    <s v=" FREIGHTLINER"/>
    <n v="2017"/>
  </r>
  <r>
    <x v="4"/>
    <s v="MTWA"/>
    <s v="DEDICADO"/>
    <s v="MT228"/>
    <s v="421FD8"/>
    <s v=" 3ALACYCS5HDJE4198 "/>
    <x v="1"/>
    <x v="0"/>
    <s v="FEDERAL"/>
    <s v="ACTIVA"/>
    <s v=" FREIGHTLINER"/>
    <n v="2017"/>
  </r>
  <r>
    <x v="1"/>
    <s v="MTWA"/>
    <s v="DEDICADO"/>
    <s v="MT324"/>
    <s v="427-FD-8"/>
    <s v="3ALACYCS6HDJE4209"/>
    <x v="1"/>
    <x v="0"/>
    <s v="FEDERAL"/>
    <s v="ACTIVA"/>
    <s v=" FREIGHTLINER"/>
    <n v="2017"/>
  </r>
  <r>
    <x v="1"/>
    <s v="MTWA"/>
    <s v="DEDICADO"/>
    <s v="MT311"/>
    <s v="609-FE-9"/>
    <s v=" 3ALACYCS2HDJE4191 "/>
    <x v="1"/>
    <x v="0"/>
    <s v="FEDERAL"/>
    <s v="ACTIVA"/>
    <s v=" FREIGHTLINER"/>
    <n v="2017"/>
  </r>
  <r>
    <x v="1"/>
    <s v="MTWA"/>
    <s v="DEDICADO"/>
    <s v="MT317"/>
    <s v="610-FE-9"/>
    <s v="3ALACXCS8HDHX8011"/>
    <x v="1"/>
    <x v="0"/>
    <s v="FEDERAL"/>
    <s v="ACTIVA"/>
    <s v=" FREIGHTLINER"/>
    <n v="2017"/>
  </r>
  <r>
    <x v="1"/>
    <s v="MTWA"/>
    <s v="DEDICADO"/>
    <s v="MT149"/>
    <s v="611-FE-9"/>
    <s v="3ALACXCSXHDHX4820"/>
    <x v="1"/>
    <x v="0"/>
    <s v="FEDERAL"/>
    <s v="ACTIVA"/>
    <s v=" FREIGHTLINER"/>
    <n v="2017"/>
  </r>
  <r>
    <x v="1"/>
    <s v="MTWA"/>
    <s v="DEDICADO"/>
    <s v="MT310"/>
    <s v="614-FE-9"/>
    <s v=" 3ALACYCS0HDJE4190 "/>
    <x v="1"/>
    <x v="0"/>
    <s v="FEDERAL"/>
    <s v="ACTIVA"/>
    <s v=" FREIGHTLINER"/>
    <n v="2017"/>
  </r>
  <r>
    <x v="1"/>
    <s v="MTWA"/>
    <s v="DEDICADO"/>
    <s v="MT319"/>
    <s v="621-FD-7"/>
    <s v="3ALACXCSXHDHX8012"/>
    <x v="1"/>
    <x v="0"/>
    <s v="FEDERAL"/>
    <s v="ACTIVA"/>
    <s v=" FREIGHTLINER"/>
    <n v="2017"/>
  </r>
  <r>
    <x v="1"/>
    <s v="MTWA"/>
    <s v="DEDICADO"/>
    <s v="MT307"/>
    <s v="641-FE-9"/>
    <s v=" 3ALACYCS2HDJE4207 "/>
    <x v="1"/>
    <x v="0"/>
    <s v="FEDERAL"/>
    <s v="ACTIVA"/>
    <s v=" FREIGHTLINER"/>
    <n v="2017"/>
  </r>
  <r>
    <x v="1"/>
    <s v="MTWA"/>
    <s v="DEDICADO"/>
    <s v="MT146"/>
    <s v="642-FE-9"/>
    <s v=" 3ALACYCS0HDJE4206 "/>
    <x v="1"/>
    <x v="0"/>
    <s v="FEDERAL"/>
    <s v="ACTIVA"/>
    <s v=" FREIGHTLINER"/>
    <n v="2017"/>
  </r>
  <r>
    <x v="1"/>
    <s v="MTWA"/>
    <s v="DEDICADO"/>
    <s v="MT315"/>
    <s v="643-FE-9"/>
    <s v=" 3ALACYCS7HDJE4204 "/>
    <x v="1"/>
    <x v="0"/>
    <s v="FEDERAL"/>
    <s v="ACTIVA"/>
    <s v=" FREIGHTLINER"/>
    <n v="2017"/>
  </r>
  <r>
    <x v="1"/>
    <s v="MTWA"/>
    <s v="DEDICADO"/>
    <s v="MT225"/>
    <s v="644-FE-9"/>
    <s v="3ALACXCS5HDHX4899"/>
    <x v="1"/>
    <x v="0"/>
    <s v="FEDERAL"/>
    <s v="ACTIVA"/>
    <s v=" FREIGHTLINER"/>
    <n v="2017"/>
  </r>
  <r>
    <x v="2"/>
    <s v="MTWA"/>
    <s v="DEDICADO"/>
    <s v="MT-145"/>
    <s v="040-FF-1 "/>
    <s v="3ALACXCSXHDHX4817"/>
    <x v="1"/>
    <x v="0"/>
    <s v="FEDERAL"/>
    <s v="ACTIVO"/>
    <s v="FRIEGHTLINER M2"/>
    <n v="2017"/>
  </r>
  <r>
    <x v="1"/>
    <s v="MTWA"/>
    <s v="DEDICADO"/>
    <s v="MT306"/>
    <s v="680-FE-9"/>
    <s v=" 3ALACYCS1HDJE4201 "/>
    <x v="1"/>
    <x v="0"/>
    <s v="FEDERAL"/>
    <s v="ACTIVA"/>
    <s v=" FREIGHTLINER"/>
    <n v="2017"/>
  </r>
  <r>
    <x v="5"/>
    <s v="LOGISTICA DL"/>
    <s v="DEDICADO"/>
    <s v="DL-092"/>
    <s v="274FD8"/>
    <s v="JLMBBH1S8HK001012"/>
    <x v="0"/>
    <x v="0"/>
    <s v="FEDERAL"/>
    <s v="ACTIVA"/>
    <s v="FREIGHTLINER"/>
    <n v="2017"/>
  </r>
  <r>
    <x v="5"/>
    <s v="LOGISTICA DL"/>
    <s v="DEDICADO"/>
    <s v="DL-089"/>
    <s v="276FD8"/>
    <s v="JLMBBH1S4HK001007"/>
    <x v="0"/>
    <x v="0"/>
    <s v="FEDERAL"/>
    <s v="ACTIVA"/>
    <s v="FREIGHTLINER"/>
    <n v="2017"/>
  </r>
  <r>
    <x v="6"/>
    <s v="ALC"/>
    <s v="DEDICADO"/>
    <n v="1808"/>
    <s v="756FE9"/>
    <s v="JLMBBH1S4HK000648 "/>
    <x v="0"/>
    <x v="0"/>
    <s v="FEDERAL"/>
    <s v="ACTIVA"/>
    <s v=" FREIGHTLINER"/>
    <n v="2017"/>
  </r>
  <r>
    <x v="1"/>
    <s v="MTWA"/>
    <s v="DEDICADO"/>
    <s v="MT322"/>
    <s v="759-FE-9"/>
    <s v="JLMBBH1S0HK001120"/>
    <x v="0"/>
    <x v="0"/>
    <s v="FEDERAL"/>
    <s v="ACTIVA"/>
    <s v=" FREIGHTLINER"/>
    <n v="2017"/>
  </r>
  <r>
    <x v="5"/>
    <s v="LOGISTICA DL"/>
    <s v="DEDICADO"/>
    <s v="DL-084"/>
    <s v="278FD8"/>
    <s v="JLMBBH1S6HK000652"/>
    <x v="0"/>
    <x v="0"/>
    <s v="FEDERAL"/>
    <s v="ACTIVA"/>
    <s v="FREIGHTLINER"/>
    <n v="2017"/>
  </r>
  <r>
    <x v="1"/>
    <s v="MTWA"/>
    <s v="DEDICADO"/>
    <s v="MT312"/>
    <s v="80-FA-3A"/>
    <s v=" 3ALACYCS7HDJE4199 "/>
    <x v="1"/>
    <x v="0"/>
    <s v="FEDERAL"/>
    <s v="ACTIVA"/>
    <s v=" FREIGHTLINER"/>
    <n v="2017"/>
  </r>
  <r>
    <x v="1"/>
    <s v="MTWA"/>
    <s v="DEDICADO"/>
    <s v="MT147"/>
    <s v="818-FF-3"/>
    <s v="3ALACXCS8HDHX4900"/>
    <x v="1"/>
    <x v="0"/>
    <s v="FEDERAL"/>
    <s v="ACTIVA"/>
    <s v=" FREIGHTLINER"/>
    <n v="2017"/>
  </r>
  <r>
    <x v="7"/>
    <s v="LOGISTICA DL"/>
    <s v="DEDICADO"/>
    <s v="DL-300"/>
    <s v="280FD8"/>
    <s v="JLMBBH1S6HK000649"/>
    <x v="0"/>
    <x v="0"/>
    <s v="FEDERAL"/>
    <s v="ACTIVA"/>
    <s v="FREIGHTLINER"/>
    <n v="2017"/>
  </r>
  <r>
    <x v="5"/>
    <s v="LOGISTICA DL"/>
    <s v="DEDICADO"/>
    <s v="DL-088"/>
    <s v="282FD8"/>
    <s v="JLMBBH1S9HK000645"/>
    <x v="0"/>
    <x v="0"/>
    <s v="FEDERAL"/>
    <s v="ACTIVA"/>
    <s v="FREIGHTLINER"/>
    <n v="2017"/>
  </r>
  <r>
    <x v="1"/>
    <s v="MTWA"/>
    <s v="DEDICADO"/>
    <s v="MT224"/>
    <s v="825-FF-3"/>
    <s v=" 3ALACYCS6HDJE4193 "/>
    <x v="1"/>
    <x v="0"/>
    <s v="FEDERAL"/>
    <s v="ACTIVA"/>
    <s v=" FREIGHTLINER"/>
    <n v="2017"/>
  </r>
  <r>
    <x v="1"/>
    <s v="MTWA"/>
    <s v="DEDICADO"/>
    <s v="MT226"/>
    <s v="826-FF-3"/>
    <s v="3ALACXCSXHDHX8009"/>
    <x v="1"/>
    <x v="0"/>
    <s v="FEDERAL"/>
    <s v="ACTIVA"/>
    <s v=" FREIGHTLINER"/>
    <n v="2017"/>
  </r>
  <r>
    <x v="2"/>
    <s v="MTWA"/>
    <s v="DEDICADO"/>
    <s v="MT-175"/>
    <s v="284FD8"/>
    <s v="JLMBBH1S1HK000641"/>
    <x v="3"/>
    <x v="0"/>
    <s v="FEDERAL"/>
    <s v="ACTIVO"/>
    <s v="FRIEGHTLINER 360"/>
    <n v="2017"/>
  </r>
  <r>
    <x v="0"/>
    <s v="LAURA POSADAS"/>
    <s v="DEDICADO"/>
    <n v="103"/>
    <s v="289 FD 8"/>
    <s v="3AKJCYDJ5HDJE9606"/>
    <x v="2"/>
    <x v="0"/>
    <s v="FEDERAL"/>
    <s v="ACTIVO"/>
    <s v="FREIGHTLINER"/>
    <n v="2017"/>
  </r>
  <r>
    <x v="1"/>
    <s v="MTWA"/>
    <s v="DEDICADO"/>
    <s v="MT323"/>
    <s v="829-FF-3"/>
    <s v=" 3ALACYCS3HDJE4197 "/>
    <x v="1"/>
    <x v="0"/>
    <s v="FEDERAL"/>
    <s v="ACTIVA"/>
    <s v=" FREIGHTLINER"/>
    <n v="2017"/>
  </r>
  <r>
    <x v="3"/>
    <s v="LAURA POSADAS"/>
    <s v="DEDICADO"/>
    <n v="202"/>
    <s v="417FD8"/>
    <s v="3ALACYCS3HDJE4202"/>
    <x v="1"/>
    <x v="0"/>
    <s v="FEDERAL"/>
    <s v="ACTIVA"/>
    <s v="FREIGHTLINER"/>
    <n v="2017"/>
  </r>
  <r>
    <x v="1"/>
    <s v="MTWA"/>
    <s v="DEDICADO"/>
    <s v="MT227"/>
    <s v="895-FE-9"/>
    <s v="3ALACYCS4HDJE4208"/>
    <x v="1"/>
    <x v="0"/>
    <s v="FEDERAL"/>
    <s v="ACTIVA"/>
    <s v=" FREIGHTLINER"/>
    <n v="2017"/>
  </r>
  <r>
    <x v="2"/>
    <s v="FLETES INTERNOS ELEKTRA"/>
    <s v="DEDICADO"/>
    <n v="7214"/>
    <s v="419-FD-8"/>
    <s v=" 3ALACYCSXHDJE4200 "/>
    <x v="1"/>
    <x v="0"/>
    <s v="FEDERAL"/>
    <s v="ACTIVO"/>
    <s v="FRIEGHTLINER M2"/>
    <n v="2017"/>
  </r>
  <r>
    <x v="2"/>
    <s v="FLETES INTERNOS ELEKTRA"/>
    <s v="DEDICADO"/>
    <n v="7216"/>
    <s v="426-FD-8"/>
    <s v="3ALACYCS2HDJE4210"/>
    <x v="1"/>
    <x v="0"/>
    <s v="FEDERAL"/>
    <s v="ACTIVO"/>
    <s v="FRIEGHTLINER M2"/>
    <n v="2017"/>
  </r>
  <r>
    <x v="7"/>
    <s v="LOGISTICA DL"/>
    <s v="DEDICADO"/>
    <s v="DL-305"/>
    <s v="615FD7"/>
    <s v="3ALACXCS7HDHX7996"/>
    <x v="1"/>
    <x v="0"/>
    <s v="FEDERAL"/>
    <s v="ACTIVA"/>
    <s v="FREIGHTLINER"/>
    <n v="2017"/>
  </r>
  <r>
    <x v="5"/>
    <s v="LOGISTICA DL"/>
    <s v="DEDICADO"/>
    <s v="DL-090"/>
    <s v="677FE9"/>
    <s v="JLMBBH1S6HK001073"/>
    <x v="0"/>
    <x v="0"/>
    <s v="FEDERAL"/>
    <s v="ACTIVA"/>
    <s v="FREIGHTLINER"/>
    <n v="2017"/>
  </r>
  <r>
    <x v="5"/>
    <s v="LOGISTICA DL"/>
    <s v="DEDICADO"/>
    <s v="DL-087"/>
    <s v="683FE9"/>
    <s v="JLMBBH1S0HK001117"/>
    <x v="0"/>
    <x v="0"/>
    <s v="FEDERAL"/>
    <s v="ACTIVA"/>
    <s v="FREIGHTLINER"/>
    <n v="2017"/>
  </r>
  <r>
    <x v="1"/>
    <s v="MTWA"/>
    <s v="DEDICADO"/>
    <s v="MT316"/>
    <s v="925FD7"/>
    <s v="3ALACXCS1HDHX4821"/>
    <x v="1"/>
    <x v="0"/>
    <s v="FEDERAL"/>
    <s v="ACTIVA"/>
    <s v=" FREIGHTLINER"/>
    <n v="2017"/>
  </r>
  <r>
    <x v="4"/>
    <s v="MTWA"/>
    <s v="DEDICADO"/>
    <s v="MT151"/>
    <s v="984FD7"/>
    <s v="JLMBBH1SXHK001125"/>
    <x v="0"/>
    <x v="0"/>
    <s v="FEDERAL"/>
    <s v="ACTIVA"/>
    <s v=" FREIGHTLINER"/>
    <n v="2017"/>
  </r>
  <r>
    <x v="2"/>
    <s v="FLETES INTERNOS ELEKTRA"/>
    <s v="DEDICADO"/>
    <n v="7213"/>
    <s v="827-FF-3"/>
    <s v=" 3ALACYCS5HDJE4203 "/>
    <x v="1"/>
    <x v="0"/>
    <s v="FEDERAL"/>
    <s v="ACTIVO"/>
    <s v="FRIEGHTLINER M2"/>
    <n v="2017"/>
  </r>
  <r>
    <x v="2"/>
    <s v="FLETES INTERNOS ELEKTRA"/>
    <s v="DEDICADO"/>
    <n v="7215"/>
    <s v="898FE9"/>
    <s v="3ALACXCSXHDHX4803"/>
    <x v="1"/>
    <x v="0"/>
    <s v="FEDERAL"/>
    <s v="ACTIVO"/>
    <s v="FRIEGHTLINER M2"/>
    <n v="2017"/>
  </r>
  <r>
    <x v="7"/>
    <s v="LOGISTICA DL"/>
    <s v="DEDICADO"/>
    <s v="DL-304"/>
    <s v="917FD7"/>
    <s v="3ALACXCS3HDHX4805"/>
    <x v="1"/>
    <x v="0"/>
    <s v="FEDERAL"/>
    <s v="ACTIVA"/>
    <s v="FREIGHTLINER"/>
    <n v="2017"/>
  </r>
  <r>
    <x v="3"/>
    <s v="LAURA POSADAS"/>
    <s v="DEDICADO"/>
    <n v="200"/>
    <s v="918FD7"/>
    <s v="3ALACXCS1HDHX4804"/>
    <x v="1"/>
    <x v="0"/>
    <s v="FEDERAL"/>
    <s v="ACTIVA"/>
    <s v="FREIGHTLINER"/>
    <n v="2017"/>
  </r>
  <r>
    <x v="7"/>
    <s v="LOGISTICA DL"/>
    <s v="DEDICADO"/>
    <s v="DL-303"/>
    <s v="920FD7"/>
    <s v="3ALACXCS8HDHX4802"/>
    <x v="1"/>
    <x v="0"/>
    <s v="FEDERAL"/>
    <s v="ACTIVA"/>
    <s v="FREIGHTLINER"/>
    <n v="2017"/>
  </r>
  <r>
    <x v="0"/>
    <s v="LAURA POSADAS"/>
    <s v="DEDICADO"/>
    <n v="107"/>
    <s v="922FD7"/>
    <s v="3ALACXCS6HDHX8010"/>
    <x v="1"/>
    <x v="0"/>
    <s v="FEDERAL"/>
    <s v="ACTIVO"/>
    <s v="FREIGHTLINER"/>
    <n v="2017"/>
  </r>
  <r>
    <x v="5"/>
    <s v="LOGISTICA DL"/>
    <s v="DEDICADO"/>
    <s v="DL-091"/>
    <s v="985FD7"/>
    <s v="JLMBBH1S4HK001122"/>
    <x v="0"/>
    <x v="0"/>
    <s v="FEDERAL"/>
    <s v="ACTIVA"/>
    <s v="FREIGHTLINER"/>
    <n v="2017"/>
  </r>
  <r>
    <x v="7"/>
    <s v="LOGISTICA DL"/>
    <s v="DEDICADO"/>
    <s v="DL-301"/>
    <s v="989FD7"/>
    <s v="JLMBBH1S9HK001116"/>
    <x v="0"/>
    <x v="0"/>
    <s v="FEDERAL"/>
    <s v="ACTIVA"/>
    <s v="FREIGHTLINER"/>
    <n v="2017"/>
  </r>
  <r>
    <x v="7"/>
    <s v="LOGISTICA DL"/>
    <s v="DEDICADO"/>
    <s v="DL-302"/>
    <s v="991FD7"/>
    <s v="JLMBBH1S4HK001086"/>
    <x v="0"/>
    <x v="0"/>
    <s v="FEDERAL"/>
    <s v="ACTIVA"/>
    <s v="FREIGHTLINER"/>
    <n v="2017"/>
  </r>
  <r>
    <x v="1"/>
    <s v="MTWA"/>
    <s v="DEDICADO"/>
    <s v="MT321"/>
    <s v="645-FE-9"/>
    <s v="3AKJCYDJ7HDJE9610"/>
    <x v="2"/>
    <x v="3"/>
    <s v="FEDERAL"/>
    <s v="ACTIVA"/>
    <s v=" FREIGHTLINER"/>
    <n v="2017"/>
  </r>
  <r>
    <x v="1"/>
    <s v="MTWA"/>
    <s v="DEDICADO"/>
    <s v="MT144"/>
    <s v="896FE9"/>
    <s v=" 3ALACYCSXHDJE4195 "/>
    <x v="1"/>
    <x v="1"/>
    <s v="FEDERAL"/>
    <s v="ACTIVA"/>
    <s v=" FREIGHTLINER"/>
    <n v="2017"/>
  </r>
  <r>
    <x v="1"/>
    <s v="MTWA"/>
    <s v="DEDICADO"/>
    <s v="MT152"/>
    <s v="923FD7"/>
    <s v="3ALACXCS9HDHX7997"/>
    <x v="1"/>
    <x v="1"/>
    <s v="FEDERAL"/>
    <s v="ACTIVA"/>
    <s v=" FREIGHTLINER"/>
    <n v="2017"/>
  </r>
  <r>
    <x v="5"/>
    <s v="LOGISTICA DL"/>
    <s v="DEDICADO"/>
    <s v="DL-086"/>
    <s v="994FD7"/>
    <s v="JLMBBH1S5HK001081"/>
    <x v="0"/>
    <x v="0"/>
    <s v="FEDERAL"/>
    <s v="ACTIVA"/>
    <s v="FREIGHTLINER"/>
    <n v="2017"/>
  </r>
  <r>
    <x v="5"/>
    <s v="LOGISTICA DL"/>
    <s v="DEDICADO"/>
    <s v="DL-085"/>
    <s v="996FD7"/>
    <s v="JLMBBH1S1HK001076"/>
    <x v="0"/>
    <x v="0"/>
    <s v="FEDERAL"/>
    <s v="ACTIVA"/>
    <s v="FREIGHTLINER"/>
    <n v="2017"/>
  </r>
  <r>
    <x v="8"/>
    <s v="LAURA POSADAS"/>
    <s v="DEDICADO"/>
    <n v="154"/>
    <s v="999FD7"/>
    <s v="JLMBBH1S4HK001119"/>
    <x v="3"/>
    <x v="0"/>
    <s v="FEDERAL"/>
    <s v="ACTIVA"/>
    <s v="FREIGHTLINER"/>
    <n v="2017"/>
  </r>
  <r>
    <x v="5"/>
    <s v="FLETES INTERNOS ELEKTRA"/>
    <s v="DEDICADO"/>
    <n v="7002"/>
    <s v="064FF3"/>
    <s v="3ALACYCS8JDJT7093"/>
    <x v="1"/>
    <x v="2"/>
    <s v="FEDERAL"/>
    <s v="ACTIVA"/>
    <s v="FREIGHTLINER"/>
    <n v="2018"/>
  </r>
  <r>
    <x v="5"/>
    <s v="FLETES INTERNOS ELEKTRA"/>
    <s v="DEDICADO"/>
    <n v="7016"/>
    <s v="087FF4"/>
    <s v="3ALACYCS6JDJT7125"/>
    <x v="1"/>
    <x v="2"/>
    <s v="FEDERAL"/>
    <s v="ACTIVA"/>
    <s v="FREIGHTLINER"/>
    <n v="2018"/>
  </r>
  <r>
    <x v="5"/>
    <s v="FLETES INTERNOS ELEKTRA"/>
    <s v="DEDICADO"/>
    <n v="7024"/>
    <s v="145FF4"/>
    <s v="3ALACYCS8JDJT7121"/>
    <x v="1"/>
    <x v="2"/>
    <s v="FEDERAL"/>
    <s v="ACTIVA"/>
    <s v="FREIGHTLINER"/>
    <n v="2018"/>
  </r>
  <r>
    <x v="5"/>
    <s v="FLETES INTERNOS ELEKTRA"/>
    <s v="DEDICADO"/>
    <n v="7018"/>
    <s v="430FE2"/>
    <s v="3ALACYCS4JDJT7110"/>
    <x v="1"/>
    <x v="2"/>
    <s v="FEDERAL"/>
    <s v="ACTIVA"/>
    <s v="FREIGHTLINER"/>
    <n v="2018"/>
  </r>
  <r>
    <x v="5"/>
    <s v="FLETES INTERNOS ELEKTRA"/>
    <s v="DEDICADO"/>
    <n v="7019"/>
    <s v="84FA8A"/>
    <s v="3ALACYCS3JDJT7082"/>
    <x v="1"/>
    <x v="2"/>
    <s v="FEDERAL"/>
    <s v="ACTIVA"/>
    <s v="FREIGHTLINER"/>
    <n v="2018"/>
  </r>
  <r>
    <x v="5"/>
    <s v="FLETES INTERNOS ELEKTRA"/>
    <s v="DEDICADO"/>
    <n v="7017"/>
    <s v="86FA8A"/>
    <s v="3ALACYCS8JDJT7059"/>
    <x v="1"/>
    <x v="2"/>
    <s v="FEDERAL"/>
    <s v="ACTIVA"/>
    <s v="FREIGHTLINER"/>
    <n v="2018"/>
  </r>
  <r>
    <x v="5"/>
    <s v="FLETES INTERNOS ELEKTRA"/>
    <s v="DEDICADO"/>
    <n v="7025"/>
    <s v="871FE9"/>
    <s v="3ALACYCS9JDJT7118"/>
    <x v="1"/>
    <x v="2"/>
    <s v="FEDERAL"/>
    <s v="ACTIVA"/>
    <s v="FREIGHTLINER"/>
    <n v="2018"/>
  </r>
  <r>
    <x v="5"/>
    <s v="FLETES INTERNOS ELEKTRA"/>
    <s v="DEDICADO"/>
    <n v="7006"/>
    <s v="876FE9"/>
    <s v="3ALACYCS0JDJT7105"/>
    <x v="1"/>
    <x v="2"/>
    <s v="FEDERAL"/>
    <s v="ACTIVA"/>
    <s v="FREIGHTLINER"/>
    <n v="2018"/>
  </r>
  <r>
    <x v="5"/>
    <s v="FLETES INTERNOS ELEKTRA"/>
    <s v="DEDICADO"/>
    <n v="7030"/>
    <s v="986FE1"/>
    <s v="3ALACYCSXJDJT7063"/>
    <x v="1"/>
    <x v="2"/>
    <s v="FEDERAL"/>
    <s v="ACTIVA"/>
    <s v="FREIGHTLINER"/>
    <n v="2018"/>
  </r>
  <r>
    <x v="5"/>
    <s v="FLETES INTERNOS ELEKTRA"/>
    <s v="DEDICADO"/>
    <n v="7027"/>
    <s v="988FE1"/>
    <s v="3ALACYCS6JDJT7061"/>
    <x v="1"/>
    <x v="2"/>
    <s v="FEDERAL"/>
    <s v="ACTIVA"/>
    <s v="FREIGHTLINER"/>
    <n v="2018"/>
  </r>
  <r>
    <x v="2"/>
    <s v="FLETES INTERNOS ELEKTRA"/>
    <s v="DEDICADO"/>
    <n v="7204"/>
    <s v="063FF3"/>
    <s v="3ALACYCS4JDJT7088"/>
    <x v="1"/>
    <x v="2"/>
    <s v="FEDERAL"/>
    <s v="ACTIVO"/>
    <s v="FRIEGHTLINER M2"/>
    <n v="2018"/>
  </r>
  <r>
    <x v="5"/>
    <s v="FLETES INTERNOS ELEKTRA"/>
    <s v="DEDICADO"/>
    <n v="7005"/>
    <s v="065FF3"/>
    <s v="3ALACYCS4JDJT7107"/>
    <x v="1"/>
    <x v="0"/>
    <s v="FEDERAL"/>
    <s v="ACTIVA"/>
    <s v="FREIGHTLINER"/>
    <n v="2018"/>
  </r>
  <r>
    <x v="5"/>
    <s v="FLETES INTERNOS ELEKTRA"/>
    <s v="DEDICADO"/>
    <n v="7009"/>
    <s v="067FF3"/>
    <s v="3ALACYCS8JDJT7117"/>
    <x v="1"/>
    <x v="0"/>
    <s v="FEDERAL"/>
    <s v="ACTIVA"/>
    <s v="FREIGHTLINER"/>
    <n v="2018"/>
  </r>
  <r>
    <x v="5"/>
    <s v="LOGISTICA DL"/>
    <s v="DEDICADO"/>
    <s v="DL-110"/>
    <s v="068FF3"/>
    <s v="3ALACYCS8JDJT7123"/>
    <x v="1"/>
    <x v="0"/>
    <s v="FEDERAL"/>
    <s v="ACTIVA"/>
    <s v="FREIGHTLINER"/>
    <n v="2018"/>
  </r>
  <r>
    <x v="0"/>
    <s v="LAURA POSADAS"/>
    <s v="DEDICADO"/>
    <n v="116"/>
    <s v="069FF3"/>
    <s v="3ALACYCS8JDJT7126"/>
    <x v="1"/>
    <x v="0"/>
    <s v="FEDERAL"/>
    <s v="ACTIVO"/>
    <s v="FREIGHTLINER"/>
    <n v="2018"/>
  </r>
  <r>
    <x v="2"/>
    <s v="FLETES INTERNOS ELEKTRA"/>
    <s v="DEDICADO"/>
    <n v="7208"/>
    <s v="088-FF-4"/>
    <s v="3ALACYCS6JDJT7111"/>
    <x v="1"/>
    <x v="0"/>
    <s v="FEDERAL"/>
    <s v="ACTIVO"/>
    <s v="FRIEGHTLINER M2"/>
    <n v="2018"/>
  </r>
  <r>
    <x v="8"/>
    <s v="LAURA POSADAS"/>
    <s v="DEDICADO"/>
    <n v="111"/>
    <s v="089FF4"/>
    <s v="3ALACYCS5JDJT7102"/>
    <x v="1"/>
    <x v="0"/>
    <s v="FEDERAL"/>
    <s v="ACTIVA"/>
    <s v="FREIGHTLINER"/>
    <n v="2018"/>
  </r>
  <r>
    <x v="2"/>
    <s v="FLETES INTERNOS ELEKTRA"/>
    <s v="DEDICADO"/>
    <n v="7207"/>
    <s v="139FF4"/>
    <s v="3ALACYCS6JDJT7058"/>
    <x v="1"/>
    <x v="0"/>
    <s v="FEDERAL"/>
    <s v="ACTIVO"/>
    <s v="FRIEGHTLINER M2"/>
    <n v="2018"/>
  </r>
  <r>
    <x v="5"/>
    <s v="FLETES INTERNOS ELEKTRA"/>
    <s v="DEDICADO"/>
    <n v="7028"/>
    <s v="143FF4"/>
    <s v="3ALACYCS2JDJT7106"/>
    <x v="1"/>
    <x v="0"/>
    <s v="FEDERAL"/>
    <s v="ACTIVA"/>
    <s v="FREIGHTLINER"/>
    <n v="2018"/>
  </r>
  <r>
    <x v="5"/>
    <s v="FLETES INTERNOS ELEKTRA"/>
    <s v="DEDICADO"/>
    <n v="7011"/>
    <s v="144FF4"/>
    <s v="3ALACYCS8JDJT7122"/>
    <x v="1"/>
    <x v="0"/>
    <s v="FEDERAL"/>
    <s v="ACTIVA"/>
    <s v="FREIGHTLINER"/>
    <n v="2018"/>
  </r>
  <r>
    <x v="3"/>
    <s v="LAURA POSADAS"/>
    <s v="DEDICADO"/>
    <n v="206"/>
    <s v="32FA4B"/>
    <s v="3ALACYCS1JDJT7047"/>
    <x v="1"/>
    <x v="0"/>
    <s v="FEDERAL"/>
    <s v="ACTIVA"/>
    <s v="FREIGHTLINER"/>
    <n v="2018"/>
  </r>
  <r>
    <x v="5"/>
    <s v="FLETES INTERNOS ELEKTRA"/>
    <s v="DEDICADO"/>
    <n v="7012"/>
    <s v="420FE2"/>
    <s v="3ALACYCS8JDJT7120"/>
    <x v="1"/>
    <x v="0"/>
    <s v="FEDERAL"/>
    <s v="ACTIVA"/>
    <s v="FREIGHTLINER"/>
    <n v="2018"/>
  </r>
  <r>
    <x v="5"/>
    <s v="FLETES INTERNOS ELEKTRA"/>
    <s v="DEDICADO"/>
    <n v="7008"/>
    <s v="424FE2"/>
    <s v="3ALACYCS8JDJT7116"/>
    <x v="1"/>
    <x v="0"/>
    <s v="FEDERAL"/>
    <s v="ACTIVA"/>
    <s v="FREIGHTLINER"/>
    <n v="2018"/>
  </r>
  <r>
    <x v="5"/>
    <s v="LOGISTICA DL"/>
    <s v="DEDICADO"/>
    <s v="DL-057"/>
    <s v="427FE2"/>
    <s v="3ALACYCSXJDJT7113"/>
    <x v="1"/>
    <x v="0"/>
    <s v="FEDERAL"/>
    <s v="ACTIVA"/>
    <s v="FREIGHTLINER"/>
    <n v="2018"/>
  </r>
  <r>
    <x v="5"/>
    <s v="FLETES INTERNOS ELEKTRA"/>
    <s v="DEDICADO"/>
    <n v="7007"/>
    <s v="431FE2"/>
    <s v="3ALACYCS8JDJT7109"/>
    <x v="1"/>
    <x v="0"/>
    <s v="FEDERAL"/>
    <s v="ACTIVA"/>
    <s v="FREIGHTLINER"/>
    <n v="2018"/>
  </r>
  <r>
    <x v="6"/>
    <s v="ALC"/>
    <s v="DEDICADO"/>
    <n v="1810"/>
    <s v="437FE2"/>
    <s v="3ALACYCS7JDJT7103"/>
    <x v="1"/>
    <x v="0"/>
    <s v="FEDERAL"/>
    <s v="ACTIVA"/>
    <s v=" FREIGHTLINER"/>
    <n v="2018"/>
  </r>
  <r>
    <x v="5"/>
    <s v="LOGISTICA DL"/>
    <s v="DEDICADO"/>
    <s v="DL-012"/>
    <s v="440FE2"/>
    <s v="3ALACYCS1JDJT7100"/>
    <x v="1"/>
    <x v="0"/>
    <s v="FEDERAL"/>
    <s v="ACTIVA"/>
    <s v="FREIGHTLINER"/>
    <n v="2018"/>
  </r>
  <r>
    <x v="5"/>
    <s v="LOGISTICA DL"/>
    <s v="DEDICADO"/>
    <s v="DL-013"/>
    <s v="442FE2"/>
    <s v="3ALACYCS7JDJT7098"/>
    <x v="1"/>
    <x v="0"/>
    <s v="FEDERAL"/>
    <s v="ACTIVA"/>
    <s v="FREIGHTLINER"/>
    <n v="2018"/>
  </r>
  <r>
    <x v="5"/>
    <s v="LOGISTICA DL"/>
    <s v="DEDICADO"/>
    <s v="DL-016"/>
    <s v="443FE2"/>
    <s v="3ALACYCS5JDJT7097"/>
    <x v="1"/>
    <x v="0"/>
    <s v="FEDERAL"/>
    <s v="ACTIVA"/>
    <s v="FREIGHTLINER"/>
    <n v="2018"/>
  </r>
  <r>
    <x v="5"/>
    <s v="LOGISTICA DL"/>
    <s v="DEDICADO"/>
    <s v="DL-014"/>
    <s v="445FE2"/>
    <s v="3ALACYCS1JDJT7095"/>
    <x v="1"/>
    <x v="0"/>
    <s v="FEDERAL"/>
    <s v="ACTIVA"/>
    <s v="FREIGHTLINER"/>
    <n v="2018"/>
  </r>
  <r>
    <x v="5"/>
    <s v="LOGISTICA DL"/>
    <s v="DEDICADO"/>
    <s v="DL-017"/>
    <s v="446FE2"/>
    <s v="3ALACYCSXJDJT7094"/>
    <x v="1"/>
    <x v="0"/>
    <s v="FEDERAL"/>
    <s v="ACTIVA"/>
    <s v="FREIGHTLINER"/>
    <n v="2018"/>
  </r>
  <r>
    <x v="2"/>
    <s v="MTWA"/>
    <s v="DEDICADO"/>
    <s v="MT-118"/>
    <s v="449-FE-2"/>
    <s v="3ALACYCS4JDJT7091"/>
    <x v="1"/>
    <x v="0"/>
    <s v="FEDERAL"/>
    <s v="ACTIVO"/>
    <s v="FRIEGHTLINER M2"/>
    <n v="2018"/>
  </r>
  <r>
    <x v="5"/>
    <s v="FLETES INTERNOS ELEKTRA"/>
    <s v="DEDICADO"/>
    <n v="7003"/>
    <s v="450FE2"/>
    <s v="3ALACYCS2JDJT7090"/>
    <x v="1"/>
    <x v="0"/>
    <s v="FEDERAL"/>
    <s v="ACTIVA"/>
    <s v="FREIGHTLINER"/>
    <n v="2018"/>
  </r>
  <r>
    <x v="8"/>
    <s v="LAURA POSADAS"/>
    <s v="DEDICADO"/>
    <n v="201"/>
    <s v="451FE2"/>
    <s v="3ALACYCS6JDJT7089"/>
    <x v="1"/>
    <x v="0"/>
    <s v="FEDERAL"/>
    <s v="ACTIVA"/>
    <s v="FREIGHTLINER"/>
    <n v="2018"/>
  </r>
  <r>
    <x v="5"/>
    <s v="FLETES INTERNOS ELEKTRA"/>
    <s v="DEDICADO"/>
    <n v="7020"/>
    <s v="678FE9"/>
    <s v="3ALACYCS0JDJT7055"/>
    <x v="1"/>
    <x v="0"/>
    <s v="FEDERAL"/>
    <s v="ACTIVA"/>
    <s v="FREIGHTLINER"/>
    <n v="2018"/>
  </r>
  <r>
    <x v="2"/>
    <s v="MTWA"/>
    <s v="DEDICADO"/>
    <s v="MT-117"/>
    <s v="78-FA-4A"/>
    <s v="3ALACYCS6JDJT7108"/>
    <x v="1"/>
    <x v="0"/>
    <s v="FEDERAL"/>
    <s v="ACTIVO"/>
    <s v="FRIEGHTLINER M2"/>
    <n v="2018"/>
  </r>
  <r>
    <x v="2"/>
    <s v="FLETES INTERNOS ELEKTRA"/>
    <s v="DEDICADO"/>
    <n v="7205"/>
    <s v="814-FF3  "/>
    <s v="3ALACYCS5JDJT7049"/>
    <x v="1"/>
    <x v="0"/>
    <s v="FEDERAL"/>
    <s v="ACTIVO"/>
    <s v="FRIEGHTLINER M2"/>
    <n v="2018"/>
  </r>
  <r>
    <x v="2"/>
    <s v="MTWA"/>
    <s v="DEDICADO"/>
    <s v="MT-116"/>
    <s v="819-FF-3"/>
    <s v="3ALACYCS6JDJT7092"/>
    <x v="1"/>
    <x v="0"/>
    <s v="FEDERAL"/>
    <s v="ACTIVO"/>
    <s v="FRIEGHTLINER M2"/>
    <n v="2018"/>
  </r>
  <r>
    <x v="2"/>
    <s v="MTWA"/>
    <s v="DEDICADO"/>
    <s v="MT-109"/>
    <s v="822FF3"/>
    <s v="3ALACYCS1JDJT7064"/>
    <x v="1"/>
    <x v="0"/>
    <s v="FEDERAL"/>
    <s v="ACTIVO"/>
    <s v="FRIEGHTLINER M2"/>
    <n v="2018"/>
  </r>
  <r>
    <x v="2"/>
    <s v="FLETES INTERNOS ELEKTRA"/>
    <s v="DEDICADO"/>
    <n v="7212"/>
    <s v="823-FE-9"/>
    <s v="3ALACYCS9JDJT7104"/>
    <x v="1"/>
    <x v="0"/>
    <s v="FEDERAL"/>
    <s v="ACTIVO"/>
    <s v="FRIEGHTLINER M2"/>
    <n v="2018"/>
  </r>
  <r>
    <x v="5"/>
    <s v="FLETES INTERNOS ELEKTRA"/>
    <s v="DEDICADO"/>
    <n v="7014"/>
    <s v="82FA8A"/>
    <s v="3ALACYCS8JDJT7112"/>
    <x v="1"/>
    <x v="0"/>
    <s v="FEDERAL"/>
    <s v="ACTIVA"/>
    <s v="FREIGHTLINER"/>
    <n v="2018"/>
  </r>
  <r>
    <x v="5"/>
    <s v="FLETES INTERNOS ELEKTRA"/>
    <s v="DEDICADO"/>
    <n v="7013"/>
    <s v="83FA8A"/>
    <s v="3ALACYCS8JDJT7114"/>
    <x v="1"/>
    <x v="0"/>
    <s v="FEDERAL"/>
    <s v="ACTIVA"/>
    <s v="FREIGHTLINER"/>
    <n v="2018"/>
  </r>
  <r>
    <x v="2"/>
    <s v="FLETES INTERNOS ELEKTRA"/>
    <s v="DEDICADO"/>
    <n v="7206"/>
    <s v="862-FE-9"/>
    <s v="3ALACYCS5JDJT7052"/>
    <x v="1"/>
    <x v="0"/>
    <s v="FEDERAL"/>
    <s v="ACTIVO"/>
    <s v="FRIEGHTLINER M2"/>
    <n v="2018"/>
  </r>
  <r>
    <x v="1"/>
    <s v="MTWA"/>
    <s v="DEDICADO"/>
    <s v="MT100"/>
    <s v="865-FE-9"/>
    <s v="3ALACYCS4JDJT7060"/>
    <x v="1"/>
    <x v="0"/>
    <s v="FEDERAL"/>
    <s v="ACTIVA"/>
    <s v=" FREIGHTLINER"/>
    <n v="2018"/>
  </r>
  <r>
    <x v="5"/>
    <s v="FLETES INTERNOS ELEKTRA"/>
    <s v="DEDICADO"/>
    <n v="7001"/>
    <s v="873FE9"/>
    <s v="3ALACYCS2JDJT7073"/>
    <x v="1"/>
    <x v="0"/>
    <s v="FEDERAL"/>
    <s v="ACTIVA"/>
    <s v="FREIGHTLINER"/>
    <n v="2018"/>
  </r>
  <r>
    <x v="5"/>
    <s v="LOGISTICA DL"/>
    <s v="DEDICADO"/>
    <s v="DL-112"/>
    <s v="874FE9"/>
    <s v="3ALACYCS4JDJT7124"/>
    <x v="1"/>
    <x v="0"/>
    <s v="FEDERAL"/>
    <s v="ACTIVA"/>
    <s v="FREIGHTLINER"/>
    <n v="2018"/>
  </r>
  <r>
    <x v="5"/>
    <s v="FLETES INTERNOS ELEKTRA"/>
    <s v="DEDICADO"/>
    <n v="7004"/>
    <s v="875FE9"/>
    <s v="3ALACYCS2JDJT7087"/>
    <x v="1"/>
    <x v="0"/>
    <s v="FEDERAL"/>
    <s v="ACTIVA"/>
    <s v="FREIGHTLINER"/>
    <n v="2018"/>
  </r>
  <r>
    <x v="5"/>
    <s v="LOGISTICA DL"/>
    <s v="DEDICADO"/>
    <s v="DL-111"/>
    <s v="877FE9"/>
    <s v="3ALACYCS0JDJT7119"/>
    <x v="1"/>
    <x v="0"/>
    <s v="FEDERAL"/>
    <s v="ACTIVA"/>
    <s v="FREIGHTLINER"/>
    <n v="2018"/>
  </r>
  <r>
    <x v="5"/>
    <s v="FLETES INTERNOS ELEKTRA"/>
    <s v="DEDICADO"/>
    <n v="7010"/>
    <s v="903FE9"/>
    <s v="3ALACYCS8JDJT7115"/>
    <x v="1"/>
    <x v="0"/>
    <s v="FEDERAL"/>
    <s v="ACTIVA"/>
    <s v="FREIGHTLINER"/>
    <n v="2018"/>
  </r>
  <r>
    <x v="5"/>
    <s v="LOGISTICA DL"/>
    <s v="DEDICADO"/>
    <s v="DL-060"/>
    <s v="945FE1"/>
    <s v="3ALACYCS4JDJT7057"/>
    <x v="1"/>
    <x v="0"/>
    <s v="FEDERAL"/>
    <s v="ACTIVA"/>
    <s v="FREIGHTLINER"/>
    <n v="2018"/>
  </r>
  <r>
    <x v="2"/>
    <s v="FLETES INTERNOS ELEKTRA"/>
    <s v="DEDICADO"/>
    <n v="7202"/>
    <s v="946FE1"/>
    <s v="3ALACYCS2JDJT7056"/>
    <x v="1"/>
    <x v="0"/>
    <s v="FEDERAL"/>
    <s v="ACTIVO"/>
    <s v="FRIEGHTLINER M2"/>
    <n v="2018"/>
  </r>
  <r>
    <x v="2"/>
    <s v="FLETES INTERNOS ELEKTRA"/>
    <s v="DEDICADO"/>
    <n v="7210"/>
    <s v="948FE1"/>
    <s v="3ALACYCS9JDJT7054"/>
    <x v="1"/>
    <x v="0"/>
    <s v="FEDERAL"/>
    <s v="ACTIVO"/>
    <s v="FRIEGHTLINER M2"/>
    <n v="2018"/>
  </r>
  <r>
    <x v="2"/>
    <s v="FLETES INTERNOS ELEKTRA"/>
    <s v="DEDICADO"/>
    <n v="7203"/>
    <s v="950FE1"/>
    <s v="3ALACYCS3JDJT7051"/>
    <x v="1"/>
    <x v="0"/>
    <s v="FEDERAL"/>
    <s v="ACTIVO"/>
    <s v="FRIEGHTLINER M2"/>
    <n v="2018"/>
  </r>
  <r>
    <x v="2"/>
    <s v="FLETES INTERNOS ELEKTRA"/>
    <s v="DEDICADO"/>
    <n v="7201"/>
    <s v="961FE1"/>
    <s v="3ALACYCS0JDJT7086"/>
    <x v="1"/>
    <x v="0"/>
    <s v="FEDERAL"/>
    <s v="ACTIVO"/>
    <s v="FRIEGHTLINER M2"/>
    <n v="2018"/>
  </r>
  <r>
    <x v="5"/>
    <s v="FLETES INTERNOS ELEKTRA"/>
    <s v="DEDICADO"/>
    <n v="7023"/>
    <s v="962FE1"/>
    <s v="3ALACYCS9JDJT7085"/>
    <x v="1"/>
    <x v="0"/>
    <s v="FEDERAL"/>
    <s v="ACTIVA"/>
    <s v="FREIGHTLINER"/>
    <n v="2018"/>
  </r>
  <r>
    <x v="5"/>
    <s v="LOGISTICA DL"/>
    <s v="DEDICADO"/>
    <s v="DL-025"/>
    <s v="963FE1"/>
    <s v="3ALACYCS7JDJT7084"/>
    <x v="1"/>
    <x v="0"/>
    <s v="FEDERAL"/>
    <s v="ACTIVA"/>
    <s v="FREIGHTLINER"/>
    <n v="2018"/>
  </r>
  <r>
    <x v="6"/>
    <s v="ALC"/>
    <s v="DEDICADO"/>
    <n v="1801"/>
    <s v="966FE1"/>
    <s v="3ALACYCS1JDJT7081"/>
    <x v="1"/>
    <x v="0"/>
    <s v="FEDERAL"/>
    <s v="ACTIVA"/>
    <s v=" FREIGHTLINER"/>
    <n v="2018"/>
  </r>
  <r>
    <x v="6"/>
    <s v="ALC"/>
    <s v="DEDICADO"/>
    <n v="1802"/>
    <s v="967FE1"/>
    <s v="3ALACYCSXJDJT7080"/>
    <x v="1"/>
    <x v="0"/>
    <s v="FEDERAL"/>
    <s v="ACTIVA"/>
    <s v=" FREIGHTLINER"/>
    <n v="2018"/>
  </r>
  <r>
    <x v="6"/>
    <s v="ALC"/>
    <s v="DEDICADO"/>
    <n v="1803"/>
    <s v="968FE1"/>
    <s v="3ALACYCS3JDJT7079"/>
    <x v="1"/>
    <x v="0"/>
    <s v="FEDERAL"/>
    <s v="ACTIVA"/>
    <s v=" FREIGHTLINER"/>
    <n v="2018"/>
  </r>
  <r>
    <x v="5"/>
    <s v="LOGISTICA DL"/>
    <s v="DEDICADO"/>
    <s v="DL-015"/>
    <s v="969FE1"/>
    <s v="3ALACYCS1JDJT7078"/>
    <x v="1"/>
    <x v="0"/>
    <s v="FEDERAL"/>
    <s v="ACTIVA"/>
    <s v="FREIGHTLINER"/>
    <n v="2018"/>
  </r>
  <r>
    <x v="5"/>
    <s v="LOGISTICA DL"/>
    <s v="DEDICADO"/>
    <s v="DL-010"/>
    <s v="971FE1"/>
    <s v="3ALACYCSXJDJT7077"/>
    <x v="1"/>
    <x v="0"/>
    <s v="FEDERAL"/>
    <s v="ACTIVA"/>
    <s v="FREIGHTLINER"/>
    <n v="2018"/>
  </r>
  <r>
    <x v="6"/>
    <s v="ALC"/>
    <s v="DEDICADO"/>
    <n v="1804"/>
    <s v="972FE1"/>
    <s v="3ALACYCS8JDJT7076"/>
    <x v="1"/>
    <x v="0"/>
    <s v="FEDERAL"/>
    <s v="ACTIVA"/>
    <s v=" FREIGHTLINER"/>
    <n v="2018"/>
  </r>
  <r>
    <x v="6"/>
    <s v="ALC"/>
    <s v="DEDICADO"/>
    <n v="1805"/>
    <s v="973FE1"/>
    <s v="3ALACYCS6JDJT7075"/>
    <x v="1"/>
    <x v="0"/>
    <s v="FEDERAL"/>
    <s v="ACTIVA"/>
    <s v=" FREIGHTLINER"/>
    <n v="2018"/>
  </r>
  <r>
    <x v="6"/>
    <s v="ALC"/>
    <s v="DEDICADO"/>
    <n v="1806"/>
    <s v="974FE1"/>
    <s v="3ALACYCS4JDJT7074"/>
    <x v="1"/>
    <x v="0"/>
    <s v="FEDERAL"/>
    <s v="ACTIVA"/>
    <s v=" FREIGHTLINER"/>
    <n v="2018"/>
  </r>
  <r>
    <x v="5"/>
    <s v="LOGISTICA DL"/>
    <s v="DEDICADO"/>
    <s v="DL-004"/>
    <s v="976FE1"/>
    <s v="3ALACYCS0JDJT7072"/>
    <x v="1"/>
    <x v="0"/>
    <s v="FEDERAL"/>
    <s v="ACTIVA"/>
    <s v="FREIGHTLINER"/>
    <n v="2018"/>
  </r>
  <r>
    <x v="2"/>
    <s v="FLETES INTERNOS ELEKTRA"/>
    <s v="DEDICADO"/>
    <n v="7209"/>
    <s v="977FE1"/>
    <s v="3ALACYCS7JDJT7053"/>
    <x v="1"/>
    <x v="0"/>
    <s v="FEDERAL"/>
    <s v="ACTIVO"/>
    <s v="FRIEGHTLINER M2"/>
    <n v="2018"/>
  </r>
  <r>
    <x v="5"/>
    <s v="LOGISTICA DL"/>
    <s v="DEDICADO"/>
    <s v="DL-005"/>
    <s v="978FE1"/>
    <s v="3ALACYCS9JDJT7071"/>
    <x v="1"/>
    <x v="0"/>
    <s v="FEDERAL"/>
    <s v="ACTIVA"/>
    <s v="FREIGHTLINER"/>
    <n v="2018"/>
  </r>
  <r>
    <x v="5"/>
    <s v="LOGISTICA DL"/>
    <s v="DEDICADO"/>
    <s v="DL-006"/>
    <s v="979FE1"/>
    <s v="3ALACYCS7JDJT7070"/>
    <x v="1"/>
    <x v="0"/>
    <s v="FEDERAL"/>
    <s v="ACTIVA"/>
    <s v="FREIGHTLINER"/>
    <n v="2018"/>
  </r>
  <r>
    <x v="5"/>
    <s v="LOGISTICA DL"/>
    <s v="DEDICADO"/>
    <s v="DL-003"/>
    <s v="980FE1"/>
    <s v="3ALACYCS0JDJT7069"/>
    <x v="1"/>
    <x v="0"/>
    <s v="FEDERAL"/>
    <s v="ACTIVA"/>
    <s v="FREIGHTLINER"/>
    <n v="2018"/>
  </r>
  <r>
    <x v="2"/>
    <s v="FLETES INTERNOS ELEKTRA"/>
    <s v="DEDICADO"/>
    <n v="7211"/>
    <s v="981FE1"/>
    <s v="3ALACYCS9JDJT7068"/>
    <x v="1"/>
    <x v="0"/>
    <s v="FEDERAL"/>
    <s v="ACTIVO"/>
    <s v="FRIEGHTLINER M2"/>
    <n v="2018"/>
  </r>
  <r>
    <x v="5"/>
    <s v="FLETES INTERNOS ELEKTRA"/>
    <s v="DEDICADO"/>
    <n v="7015"/>
    <s v="982FE1"/>
    <s v="3ALACYCS7JDJT7067"/>
    <x v="1"/>
    <x v="0"/>
    <s v="FEDERAL"/>
    <s v="ACTIVA"/>
    <s v="FREIGHTLINER"/>
    <n v="2018"/>
  </r>
  <r>
    <x v="5"/>
    <s v="LOGISTICA DL"/>
    <s v="DEDICADO"/>
    <s v="DL-001"/>
    <s v="984FE1"/>
    <s v="3ALACYCS3JDJT7065"/>
    <x v="1"/>
    <x v="0"/>
    <s v="FEDERAL"/>
    <s v="ACTIVA"/>
    <s v="FREIGHTLINER"/>
    <n v="2018"/>
  </r>
  <r>
    <x v="5"/>
    <s v="LOGISTICA DL"/>
    <s v="DEDICADO"/>
    <s v="DL-009"/>
    <s v="987FE1"/>
    <s v="3ALACYCS8JDJT7062"/>
    <x v="1"/>
    <x v="0"/>
    <s v="FEDERAL"/>
    <s v="ACTIVA"/>
    <s v="FREIGHTLINER"/>
    <n v="2018"/>
  </r>
  <r>
    <x v="5"/>
    <s v="LOGISTICA DL"/>
    <s v="DEDICADO"/>
    <s v="DL-105"/>
    <s v="017FF3"/>
    <s v="MEC0574P8MP043377"/>
    <x v="3"/>
    <x v="0"/>
    <s v="FEDERAL"/>
    <s v="ACTIVA"/>
    <s v="FREIGHTLINER"/>
    <n v="2020"/>
  </r>
  <r>
    <x v="5"/>
    <s v="LOGISTICA DL"/>
    <s v="DEDICADO"/>
    <s v="DL-108"/>
    <s v="018FF3"/>
    <s v="MEC0574P0MP043437"/>
    <x v="3"/>
    <x v="0"/>
    <s v="FEDERAL"/>
    <s v="ACTIVA"/>
    <s v="FREIGHTLINER"/>
    <n v="2020"/>
  </r>
  <r>
    <x v="5"/>
    <s v="LOGISTICA DL"/>
    <s v="DEDICADO"/>
    <s v="DL-109"/>
    <s v="023FF3"/>
    <s v="MEC0574P1MP043317"/>
    <x v="3"/>
    <x v="0"/>
    <s v="FEDERAL"/>
    <s v="ACTIVA"/>
    <s v="FREIGHTLINER"/>
    <n v="2020"/>
  </r>
  <r>
    <x v="5"/>
    <s v="LOGISTICA DL"/>
    <s v="DEDICADO"/>
    <s v="DL-107"/>
    <s v="027FF3"/>
    <s v="MEC0574P4MP043392"/>
    <x v="3"/>
    <x v="0"/>
    <s v="FEDERAL"/>
    <s v="ACTIVA"/>
    <s v="FREIGHTLINER"/>
    <n v="2020"/>
  </r>
  <r>
    <x v="5"/>
    <s v="LOGISTICA DL"/>
    <s v="DEDICADO"/>
    <s v="DL-103"/>
    <s v="573FF2"/>
    <s v="MEC0574PXLP040334"/>
    <x v="3"/>
    <x v="0"/>
    <s v="FEDERAL"/>
    <s v="ACTIVA"/>
    <s v="FREIGHTLINER"/>
    <n v="2020"/>
  </r>
  <r>
    <x v="5"/>
    <s v="LOGISTICA DL"/>
    <s v="DEDICADO"/>
    <s v="DL-098"/>
    <s v="577FF2"/>
    <s v="MEC0574P1LP038956"/>
    <x v="3"/>
    <x v="0"/>
    <s v="FEDERAL"/>
    <s v="ACTIVA"/>
    <s v="FREIGHTLINER"/>
    <n v="2020"/>
  </r>
  <r>
    <x v="5"/>
    <s v="LOGISTICA DL"/>
    <s v="DEDICADO"/>
    <s v="DL-096"/>
    <s v="578FF2"/>
    <s v="MEC0574P1LP038942"/>
    <x v="3"/>
    <x v="0"/>
    <s v="FEDERAL"/>
    <s v="ACTIVA"/>
    <s v="FREIGHTLINER"/>
    <n v="2020"/>
  </r>
  <r>
    <x v="5"/>
    <s v="LOGISTICA DL"/>
    <s v="DEDICADO"/>
    <s v="DL-102"/>
    <s v="579FF2"/>
    <s v="MEC0574P7LP039173"/>
    <x v="3"/>
    <x v="0"/>
    <s v="FEDERAL"/>
    <s v="ACTIVA"/>
    <s v="FREIGHTLINER"/>
    <n v="2020"/>
  </r>
  <r>
    <x v="5"/>
    <s v="LOGISTICA DL"/>
    <s v="DEDICADO"/>
    <s v="DL-097"/>
    <s v="580FF2"/>
    <s v="MEC0574P6LP038743"/>
    <x v="3"/>
    <x v="0"/>
    <s v="FEDERAL"/>
    <s v="ACTIVA"/>
    <s v="FREIGHTLINER"/>
    <n v="2020"/>
  </r>
  <r>
    <x v="5"/>
    <s v="LOGISTICA DL"/>
    <s v="DEDICADO"/>
    <s v="DL-104"/>
    <s v="582FF2"/>
    <s v="MEC0574P6LP038936"/>
    <x v="3"/>
    <x v="0"/>
    <s v="FEDERAL"/>
    <s v="ACTIVA"/>
    <s v="FREIGHTLINER"/>
    <n v="2020"/>
  </r>
  <r>
    <x v="5"/>
    <s v="FLETES INTERNOS ELEKTRA"/>
    <s v="DEDICADO"/>
    <n v="3070"/>
    <s v="LE82712"/>
    <s v="W1X4D2HZ2LN085564"/>
    <x v="4"/>
    <x v="2"/>
    <s v="FEDERAL"/>
    <s v="ACTIVA"/>
    <s v="MERCEDES BENZ"/>
    <n v="2020"/>
  </r>
  <r>
    <x v="5"/>
    <s v="FLETES INTERNOS ELEKTRA"/>
    <s v="DEDICADO"/>
    <n v="3058"/>
    <s v="LE83136"/>
    <s v="W1X4D2HZ8LN086072"/>
    <x v="4"/>
    <x v="4"/>
    <s v="FEDERAL"/>
    <s v="ACTIVA"/>
    <s v="MERCEDES BENZ"/>
    <n v="2020"/>
  </r>
  <r>
    <x v="5"/>
    <s v="FLETES INTERNOS ELEKTRA"/>
    <s v="DEDICADO"/>
    <n v="3075"/>
    <s v="LE81454"/>
    <s v="W1X4D2HZ8LN085892"/>
    <x v="4"/>
    <x v="5"/>
    <s v="FEDERAL"/>
    <s v="ACTIVA"/>
    <s v="MERCEDES BENZ"/>
    <n v="2020"/>
  </r>
  <r>
    <x v="5"/>
    <s v="FLETES INTERNOS ELEKTRA"/>
    <s v="DEDICADO"/>
    <n v="3082"/>
    <s v="LE81461"/>
    <s v="W1X4D2HZ2LN085421"/>
    <x v="4"/>
    <x v="5"/>
    <s v="FEDERAL"/>
    <s v="ACTIVA"/>
    <s v="MERCEDES BENZ"/>
    <n v="2020"/>
  </r>
  <r>
    <x v="5"/>
    <s v="FLETES INTERNOS ELEKTRA"/>
    <s v="DEDICADO"/>
    <n v="3066"/>
    <s v="LE82695"/>
    <s v="W1X4D2HZ3LN085654"/>
    <x v="4"/>
    <x v="5"/>
    <s v="FEDERAL"/>
    <s v="ACTIVA"/>
    <s v="MERCEDES BENZ"/>
    <n v="2020"/>
  </r>
  <r>
    <x v="5"/>
    <s v="FLETES INTERNOS ELEKTRA"/>
    <s v="DEDICADO"/>
    <n v="3085"/>
    <s v="LE83047"/>
    <s v="W1X4D2HZ2LN085659"/>
    <x v="4"/>
    <x v="5"/>
    <s v="FEDERAL"/>
    <s v="ACTIVA"/>
    <s v="MERCEDES BENZ"/>
    <n v="2020"/>
  </r>
  <r>
    <x v="5"/>
    <s v="FLETES INTERNOS ELEKTRA"/>
    <s v="DEDICADO"/>
    <n v="3080"/>
    <s v="LE83112"/>
    <s v="W1X4D2HZ2LN085337"/>
    <x v="4"/>
    <x v="5"/>
    <s v="FEDERAL"/>
    <s v="ACTIVA"/>
    <s v="MERCEDES BENZ"/>
    <n v="2020"/>
  </r>
  <r>
    <x v="5"/>
    <s v="FLETES INTERNOS ELEKTRA"/>
    <s v="DEDICADO"/>
    <n v="3086"/>
    <s v="LE83126"/>
    <s v="W1X4D2HZ0LN085661"/>
    <x v="4"/>
    <x v="5"/>
    <s v="FEDERAL"/>
    <s v="ACTIVA"/>
    <s v="MERCEDES BENZ"/>
    <n v="2020"/>
  </r>
  <r>
    <x v="5"/>
    <s v="FLETES INTERNOS ELEKTRA"/>
    <s v="DEDICADO"/>
    <n v="3051"/>
    <s v="LE85020"/>
    <s v="W1X4D2HZ1LN085345"/>
    <x v="4"/>
    <x v="5"/>
    <s v="FEDERAL"/>
    <s v="ACTIVA"/>
    <s v="MERCEDES BENZ"/>
    <n v="2020"/>
  </r>
  <r>
    <x v="5"/>
    <s v="FLETES INTERNOS ELEKTRA"/>
    <s v="DEDICADO"/>
    <n v="3050"/>
    <s v="LE80052"/>
    <s v="W1X4D2HZ6LN085891"/>
    <x v="4"/>
    <x v="6"/>
    <s v="FEDERAL"/>
    <s v="ACTIVA"/>
    <s v="MERCEDES BENZ"/>
    <n v="2020"/>
  </r>
  <r>
    <x v="5"/>
    <s v="FLETES INTERNOS ELEKTRA"/>
    <s v="DEDICADO"/>
    <n v="3077"/>
    <s v="LE81471"/>
    <s v="W1X4D2HZ9LN085660"/>
    <x v="4"/>
    <x v="2"/>
    <s v="FEDERAL"/>
    <s v="ACTIVA"/>
    <s v="MERCEDES BENZ"/>
    <n v="2020"/>
  </r>
  <r>
    <x v="5"/>
    <s v="FLETES INTERNOS ELEKTRA"/>
    <s v="DEDICADO"/>
    <n v="3076"/>
    <s v="LE82582"/>
    <s v="W1X4D2HZ8LN085794"/>
    <x v="4"/>
    <x v="2"/>
    <s v="FEDERAL"/>
    <s v="ACTIVA"/>
    <s v="MERCEDES BENZ"/>
    <n v="2020"/>
  </r>
  <r>
    <x v="5"/>
    <s v="FLETES INTERNOS ELEKTRA"/>
    <s v="DEDICADO"/>
    <n v="3079"/>
    <s v="LE82590"/>
    <s v="W1X4D2HZ0LN085336"/>
    <x v="4"/>
    <x v="2"/>
    <s v="FEDERAL"/>
    <s v="ACTIVA"/>
    <s v="MERCEDES BENZ"/>
    <n v="2020"/>
  </r>
  <r>
    <x v="5"/>
    <s v="FLETES INTERNOS ELEKTRA"/>
    <s v="DEDICADO"/>
    <n v="3057"/>
    <s v="LE83080"/>
    <s v="W1X4D2HZ4LN085663"/>
    <x v="4"/>
    <x v="6"/>
    <s v="FEDERAL"/>
    <s v="ACTIVA"/>
    <s v="MERCEDES BENZ"/>
    <n v="2020"/>
  </r>
  <r>
    <x v="5"/>
    <s v="FLETES INTERNOS ELEKTRA"/>
    <s v="DEDICADO"/>
    <n v="3040"/>
    <s v="LE86428"/>
    <s v="W1X4D2HZ4LN085338"/>
    <x v="4"/>
    <x v="6"/>
    <s v="FEDERAL"/>
    <s v="ACTIVA"/>
    <s v="MERCEDES BENZ"/>
    <n v="2020"/>
  </r>
  <r>
    <x v="5"/>
    <s v="FLETES INTERNOS ELEKTRA"/>
    <s v="DEDICADO"/>
    <n v="3048"/>
    <s v="LE86439"/>
    <s v="W1X4D2HZ2LN085662"/>
    <x v="4"/>
    <x v="6"/>
    <s v="FEDERAL"/>
    <s v="ACTIVA"/>
    <s v="MERCEDES BENZ"/>
    <n v="2020"/>
  </r>
  <r>
    <x v="5"/>
    <s v="FLETES INTERNOS ELEKTRA"/>
    <s v="DEDICADO"/>
    <n v="3047"/>
    <s v="LE86458"/>
    <s v="W1X4D2HZXLN085344"/>
    <x v="4"/>
    <x v="2"/>
    <s v="FEDERAL"/>
    <s v="ACTIVA"/>
    <s v="MERCEDES BENZ"/>
    <n v="2020"/>
  </r>
  <r>
    <x v="1"/>
    <s v="MTWA"/>
    <s v="DEDICADO"/>
    <s v="MT232"/>
    <s v="572FF2"/>
    <s v="MEC0574P8LP038937"/>
    <x v="3"/>
    <x v="1"/>
    <s v="FEDERAL"/>
    <s v="ACTIVA"/>
    <s v=" FREIGHTLINER"/>
    <n v="2020"/>
  </r>
  <r>
    <x v="5"/>
    <s v="FLETES INTERNOS ELEKTRA"/>
    <s v="DEDICADO"/>
    <n v="3049"/>
    <s v="LD36034"/>
    <s v="W1X4D2HZ5LN085896"/>
    <x v="4"/>
    <x v="2"/>
    <s v="FEDERAL"/>
    <s v="ACTIVA"/>
    <s v="MERCEDES BENZ"/>
    <n v="2020"/>
  </r>
  <r>
    <x v="5"/>
    <s v="FLETES INTERNOS ELEKTRA"/>
    <s v="DEDICADO"/>
    <n v="3074"/>
    <s v="LE81451"/>
    <s v="W1X4D2HZ0LN085563"/>
    <x v="4"/>
    <x v="2"/>
    <s v="FEDERAL"/>
    <s v="ACTIVA"/>
    <s v="MERCEDES BENZ"/>
    <n v="2020"/>
  </r>
  <r>
    <x v="5"/>
    <s v="FLETES INTERNOS ELEKTRA"/>
    <s v="DEDICADO"/>
    <n v="3078"/>
    <s v="LE82592"/>
    <s v="W1X4D2HZ6LN085423"/>
    <x v="4"/>
    <x v="7"/>
    <s v="FEDERAL"/>
    <s v="ACTIVA"/>
    <s v="MERCEDES BENZ"/>
    <n v="2020"/>
  </r>
  <r>
    <x v="5"/>
    <s v="FLETES INTERNOS ELEKTRA"/>
    <s v="DEDICADO"/>
    <n v="3067"/>
    <s v="LE82705"/>
    <s v="W1X4D2HZ8LN086069"/>
    <x v="4"/>
    <x v="2"/>
    <s v="FEDERAL"/>
    <s v="ACTIVA"/>
    <s v="MERCEDES BENZ"/>
    <n v="2020"/>
  </r>
  <r>
    <x v="5"/>
    <s v="FLETES INTERNOS ELEKTRA"/>
    <s v="DEDICADO"/>
    <n v="3071"/>
    <s v="LE82708"/>
    <s v="W1X4D2HZ4LN085341"/>
    <x v="4"/>
    <x v="7"/>
    <s v="FEDERAL"/>
    <s v="ACTIVA"/>
    <s v="MERCEDES BENZ"/>
    <n v="2020"/>
  </r>
  <r>
    <x v="5"/>
    <s v="FLETES INTERNOS ELEKTRA"/>
    <s v="DEDICADO"/>
    <n v="3069"/>
    <s v="LE82772"/>
    <s v="W1X4D2HZ4LN085792"/>
    <x v="4"/>
    <x v="2"/>
    <s v="FEDERAL"/>
    <s v="ACTIVA"/>
    <s v="MERCEDES BENZ"/>
    <n v="2020"/>
  </r>
  <r>
    <x v="5"/>
    <s v="FLETES INTERNOS ELEKTRA"/>
    <s v="DEDICADO"/>
    <n v="3087"/>
    <s v="LE82850"/>
    <s v="W1X4D2HZ3LN085895"/>
    <x v="4"/>
    <x v="2"/>
    <s v="FEDERAL"/>
    <s v="ACTIVA"/>
    <s v="MERCEDES BENZ"/>
    <n v="2020"/>
  </r>
  <r>
    <x v="5"/>
    <s v="FLETES INTERNOS ELEKTRA"/>
    <s v="DEDICADO"/>
    <n v="3059"/>
    <s v="LE83079"/>
    <s v="W1X4D2HZ9LN085562"/>
    <x v="4"/>
    <x v="7"/>
    <s v="FEDERAL"/>
    <s v="ACTIVA"/>
    <s v="MERCEDES BENZ"/>
    <n v="2020"/>
  </r>
  <r>
    <x v="5"/>
    <s v="FLETES INTERNOS ELEKTRA"/>
    <s v="DEDICADO"/>
    <n v="3081"/>
    <s v="LE86418"/>
    <s v="W1X4D2HZ8LN085424"/>
    <x v="4"/>
    <x v="2"/>
    <s v="FEDERAL"/>
    <s v="ACTIVA"/>
    <s v="MERCEDES BENZ"/>
    <n v="2020"/>
  </r>
  <r>
    <x v="5"/>
    <s v="FLETES INTERNOS ELEKTRA"/>
    <s v="DEDICADO"/>
    <n v="3041"/>
    <s v="LE86425"/>
    <s v="W1X4D2HZ2LN085340"/>
    <x v="4"/>
    <x v="2"/>
    <s v="FEDERAL"/>
    <s v="ACTIVA"/>
    <s v="MERCEDES BENZ"/>
    <n v="2020"/>
  </r>
  <r>
    <x v="5"/>
    <s v="FLETES INTERNOS ELEKTRA"/>
    <s v="DEDICADO"/>
    <n v="3046"/>
    <s v="LE86448"/>
    <s v="W1X4D2HZ4LN086067"/>
    <x v="4"/>
    <x v="2"/>
    <s v="FEDERAL"/>
    <s v="ACTIVA"/>
    <s v="MERCEDES BENZ"/>
    <n v="2020"/>
  </r>
  <r>
    <x v="5"/>
    <s v="FLETES INTERNOS ELEKTRA"/>
    <s v="DEDICADO"/>
    <n v="3044"/>
    <s v="LE86451"/>
    <s v="W1X4D2HZ1LN085894"/>
    <x v="4"/>
    <x v="2"/>
    <s v="FEDERAL"/>
    <s v="ACTIVA"/>
    <s v="MERCEDES BENZ"/>
    <n v="2020"/>
  </r>
  <r>
    <x v="5"/>
    <s v="FLETES INTERNOS ELEKTRA"/>
    <s v="DEDICADO"/>
    <n v="3042"/>
    <s v="LE88801"/>
    <s v="W1X4D2HZ7LN085897"/>
    <x v="4"/>
    <x v="7"/>
    <s v="FEDERAL"/>
    <s v="ACTIVA"/>
    <s v="MERCEDES BENZ"/>
    <n v="2020"/>
  </r>
  <r>
    <x v="5"/>
    <s v="FLETES INTERNOS ELEKTRA"/>
    <s v="DEDICADO"/>
    <n v="3088"/>
    <s v="LE91140"/>
    <s v="W1X4D2HZ6LN086071"/>
    <x v="4"/>
    <x v="4"/>
    <s v="FEDERAL"/>
    <s v="ACTIVA"/>
    <s v="MERCEDES BENZ"/>
    <n v="2020"/>
  </r>
  <r>
    <x v="5"/>
    <s v="FLETES INTERNOS ELEKTRA"/>
    <s v="DEDICADO"/>
    <n v="3072"/>
    <s v="LE82694"/>
    <s v="W1X4D2HZ2LN086066"/>
    <x v="4"/>
    <x v="2"/>
    <s v="FEDERAL"/>
    <s v="ACTIVA"/>
    <s v="MERCEDES BENZ"/>
    <n v="2020"/>
  </r>
  <r>
    <x v="5"/>
    <s v="FLETES INTERNOS ELEKTRA"/>
    <s v="DEDICADO"/>
    <n v="3055"/>
    <s v="LE83114"/>
    <s v="W1X4D2HZXLN085893"/>
    <x v="4"/>
    <x v="2"/>
    <s v="FEDERAL"/>
    <s v="ACTIVA"/>
    <s v="MERCEDES BENZ"/>
    <n v="2020"/>
  </r>
  <r>
    <x v="5"/>
    <s v="FLETES INTERNOS ELEKTRA"/>
    <s v="DEDICADO"/>
    <n v="3073"/>
    <s v="LE81481"/>
    <s v="W1X4D2HZ4LN086070"/>
    <x v="4"/>
    <x v="2"/>
    <s v="FEDERAL"/>
    <s v="ACTIVA"/>
    <s v="MERCEDES BENZ"/>
    <n v="2020"/>
  </r>
  <r>
    <x v="5"/>
    <s v="FLETES INTERNOS ELEKTRA"/>
    <s v="DEDICADO"/>
    <n v="3083"/>
    <s v="LE82721"/>
    <s v="W1X4D2HZ4LN085565"/>
    <x v="4"/>
    <x v="2"/>
    <s v="FEDERAL"/>
    <s v="ACTIVA"/>
    <s v="MERCEDES BENZ"/>
    <n v="2020"/>
  </r>
  <r>
    <x v="5"/>
    <s v="FLETES INTERNOS ELEKTRA"/>
    <s v="DEDICADO"/>
    <n v="3052"/>
    <s v="LE82840"/>
    <s v="W1X4D2HZ6LN085339"/>
    <x v="4"/>
    <x v="2"/>
    <s v="FEDERAL"/>
    <s v="ACTIVA"/>
    <s v="MERCEDES BENZ"/>
    <n v="2020"/>
  </r>
  <r>
    <x v="5"/>
    <s v="FLETES INTERNOS ELEKTRA"/>
    <s v="DEDICADO"/>
    <n v="3064"/>
    <s v="LE83085"/>
    <s v="W1X4D2HZ1LN085796"/>
    <x v="4"/>
    <x v="8"/>
    <s v="FEDERAL"/>
    <s v="ACTIVA"/>
    <s v="MERCEDES BENZ"/>
    <n v="2020"/>
  </r>
  <r>
    <x v="5"/>
    <s v="FLETES INTERNOS ELEKTRA"/>
    <s v="DEDICADO"/>
    <n v="3089"/>
    <s v="LE83093"/>
    <s v="W1X4D2HZ6LN086068"/>
    <x v="4"/>
    <x v="2"/>
    <s v="FEDERAL"/>
    <s v="ACTIVA"/>
    <s v="MERCEDES BENZ"/>
    <n v="2020"/>
  </r>
  <r>
    <x v="5"/>
    <s v="FLETES INTERNOS ELEKTRA"/>
    <s v="DEDICADO"/>
    <n v="3056"/>
    <s v="LE84482"/>
    <s v="W1X4D2HZ9LN085657"/>
    <x v="4"/>
    <x v="8"/>
    <s v="FEDERAL"/>
    <s v="ACTIVA"/>
    <s v="MERCEDES BENZ"/>
    <n v="2020"/>
  </r>
  <r>
    <x v="5"/>
    <s v="FLETES INTERNOS ELEKTRA"/>
    <s v="DEDICADO"/>
    <n v="3043"/>
    <s v="LE86783"/>
    <s v="W1X4D2HZ6LN085664"/>
    <x v="4"/>
    <x v="2"/>
    <s v="FEDERAL"/>
    <s v="ACTIVA"/>
    <s v="MERCEDES BENZ"/>
    <n v="2020"/>
  </r>
  <r>
    <x v="5"/>
    <s v="FLETES INTERNOS ELEKTRA"/>
    <s v="DEDICADO"/>
    <n v="3045"/>
    <s v="LE86797"/>
    <s v="W1X4D2HZ8LN085343"/>
    <x v="4"/>
    <x v="8"/>
    <s v="FEDERAL"/>
    <s v="ACTIVA"/>
    <s v="MERCEDES BENZ"/>
    <n v="2020"/>
  </r>
  <r>
    <x v="2"/>
    <s v="FLETES INTERNOS ELEKTRA"/>
    <s v="DEDICADO"/>
    <n v="3061"/>
    <s v="LE82860"/>
    <s v="W1X4D2HZ7LN085656"/>
    <x v="4"/>
    <x v="2"/>
    <s v="FEDERAL"/>
    <s v="ACTIVA"/>
    <s v="MERCEDES BENZ"/>
    <n v="2020"/>
  </r>
  <r>
    <x v="2"/>
    <s v="FLETES INTERNOS ELEKTRA"/>
    <s v="DEDICADO"/>
    <n v="3060"/>
    <s v="LE83037"/>
    <s v="W1X4D2HZ4LN085890"/>
    <x v="4"/>
    <x v="2"/>
    <s v="FEDERAL"/>
    <s v="ACTIVA"/>
    <s v="MERCEDES BENZ"/>
    <n v="2020"/>
  </r>
  <r>
    <x v="2"/>
    <s v="FLETES INTERNOS ELEKTRA"/>
    <s v="DEDICADO"/>
    <n v="3084"/>
    <s v="LE83111"/>
    <s v="W1X4D2HZ0LN085658"/>
    <x v="4"/>
    <x v="2"/>
    <s v="FEDERAL"/>
    <s v="ACTIVA"/>
    <s v="MERCEDES BENZ"/>
    <n v="2020"/>
  </r>
  <r>
    <x v="5"/>
    <s v="FLETES INTERNOS ELEKTRA"/>
    <s v="DEDICADO"/>
    <n v="4006"/>
    <s v="019FF3"/>
    <s v="MEC0574P9MP043274"/>
    <x v="3"/>
    <x v="9"/>
    <s v="FEDERAL"/>
    <s v="ACTIVA"/>
    <s v="FREIGHTLINER"/>
    <n v="2021"/>
  </r>
  <r>
    <x v="8"/>
    <s v="LAURA POSADAS"/>
    <s v="DEDICADO"/>
    <n v="153"/>
    <s v="029FF3"/>
    <s v="MEC0574P6MP043409"/>
    <x v="3"/>
    <x v="0"/>
    <s v="FEDERAL"/>
    <s v="ACTIVA"/>
    <s v="FREIGHTLINER"/>
    <n v="2021"/>
  </r>
  <r>
    <x v="5"/>
    <s v="FLETES INTERNOS ELEKTRA"/>
    <s v="DEDICADO"/>
    <n v="4002"/>
    <s v="030FF3"/>
    <s v="MEC0574P6MP043426"/>
    <x v="3"/>
    <x v="6"/>
    <s v="FEDERAL"/>
    <s v="ACTIVA"/>
    <s v="FREIGHTLINER"/>
    <n v="2021"/>
  </r>
  <r>
    <x v="2"/>
    <s v="MTWA"/>
    <s v="DEDICADO"/>
    <s v="MT-156"/>
    <s v="142FF4"/>
    <s v="3AKJHTDV1MSML1842"/>
    <x v="2"/>
    <x v="0"/>
    <s v="FEDERAL"/>
    <s v="ACTIVO"/>
    <s v="FRIEGHTLINER CASCADIA"/>
    <n v="2021"/>
  </r>
  <r>
    <x v="2"/>
    <s v="MTWA"/>
    <s v="DEDICADO"/>
    <s v="MT-160"/>
    <s v="439-FF-1"/>
    <s v="3AKJHTDV7MSML1831"/>
    <x v="2"/>
    <x v="0"/>
    <s v="FEDERAL"/>
    <s v="ACTIVO"/>
    <s v="FRIEGHTLINER CASCADIA"/>
    <n v="2021"/>
  </r>
  <r>
    <x v="5"/>
    <s v="FLETES INTERNOS ELEKTRA"/>
    <s v="DEDICADO"/>
    <n v="5001"/>
    <s v="491FF1"/>
    <s v="3AKJHTDV9MSML1829"/>
    <x v="2"/>
    <x v="0"/>
    <s v="FEDERAL"/>
    <s v="ACTIVA"/>
    <s v="FREIGHTLINER"/>
    <n v="2021"/>
  </r>
  <r>
    <x v="5"/>
    <s v="FLETES INTERNOS ELEKTRA"/>
    <s v="DEDICADO"/>
    <n v="5002"/>
    <s v="492FF1"/>
    <s v="3AKJHTDV5MSML1830"/>
    <x v="2"/>
    <x v="0"/>
    <s v="FEDERAL"/>
    <s v="ACTIVA"/>
    <s v="FREIGHTLINER"/>
    <n v="2021"/>
  </r>
  <r>
    <x v="2"/>
    <s v="MTWA"/>
    <s v="DEDICADO"/>
    <s v="MT-161"/>
    <s v="494-FF-1"/>
    <s v="3AKJHTDV9MSML1832"/>
    <x v="2"/>
    <x v="0"/>
    <s v="FEDERAL"/>
    <s v="ACTIVO"/>
    <s v="FRIEGHTLINER CASCADIA"/>
    <n v="2021"/>
  </r>
  <r>
    <x v="5"/>
    <s v="FLETES INTERNOS ELEKTRA"/>
    <s v="DEDICADO"/>
    <n v="5003"/>
    <s v="495FF1"/>
    <s v="3AKJHTDV0MSML1833"/>
    <x v="2"/>
    <x v="0"/>
    <s v="FEDERAL"/>
    <s v="ACTIVA"/>
    <s v="FREIGHTLINER"/>
    <n v="2021"/>
  </r>
  <r>
    <x v="5"/>
    <s v="FLETES INTERNOS ELEKTRA"/>
    <s v="DEDICADO"/>
    <n v="5005"/>
    <s v="496FF1"/>
    <s v="3AKJHTDV2MSML1834"/>
    <x v="2"/>
    <x v="0"/>
    <s v="FEDERAL"/>
    <s v="ACTIVA"/>
    <s v="FREIGHTLINER"/>
    <n v="2021"/>
  </r>
  <r>
    <x v="0"/>
    <s v="LAURA POSADAS"/>
    <s v="DEDICADO"/>
    <n v="115"/>
    <s v="498FF1"/>
    <s v="3AKJHTDV6MSML1836"/>
    <x v="2"/>
    <x v="0"/>
    <s v="FEDERAL"/>
    <s v="ACTIVO"/>
    <s v="FREIGHTLINER"/>
    <n v="2021"/>
  </r>
  <r>
    <x v="2"/>
    <s v="MTWA"/>
    <s v="DEDICADO"/>
    <s v="MT-155"/>
    <s v="611-FF-1"/>
    <s v="3AKJHTDV1MSML1839"/>
    <x v="2"/>
    <x v="0"/>
    <s v="FEDERAL"/>
    <s v="ACTIVO"/>
    <s v="FRIEGHTLINER CASCADIA"/>
    <n v="2021"/>
  </r>
  <r>
    <x v="0"/>
    <s v="LAURA POSADAS"/>
    <s v="DEDICADO"/>
    <n v="113"/>
    <s v="612 FF 1"/>
    <s v=" 3AKJHTDV8MSML1840"/>
    <x v="2"/>
    <x v="0"/>
    <s v="FEDERAL"/>
    <s v="ACTIVO"/>
    <s v="FREIGHTLINER"/>
    <n v="2021"/>
  </r>
  <r>
    <x v="5"/>
    <s v="FLETES INTERNOS ELEKTRA"/>
    <s v="DEDICADO"/>
    <n v="5006"/>
    <s v="616FF1"/>
    <s v="3AKJHTDV5MSML1844"/>
    <x v="2"/>
    <x v="0"/>
    <s v="FEDERAL"/>
    <s v="ACTIVA"/>
    <s v="FREIGHTLINER"/>
    <n v="2021"/>
  </r>
  <r>
    <x v="0"/>
    <s v="LAURA POSADAS"/>
    <s v="DEDICADO"/>
    <n v="108"/>
    <s v="617 FF 1"/>
    <s v="3AKJHTDV7MSML1845"/>
    <x v="2"/>
    <x v="0"/>
    <s v="FEDERAL"/>
    <s v="ACTIVO"/>
    <s v="FREIGHTLINER"/>
    <n v="2021"/>
  </r>
  <r>
    <x v="2"/>
    <s v="MTWA"/>
    <s v="DEDICADO"/>
    <s v="MT-157"/>
    <s v="619-FF-1"/>
    <s v="3AKJHTDV0MSML1847"/>
    <x v="2"/>
    <x v="0"/>
    <s v="FEDERAL"/>
    <s v="ACTIVO"/>
    <s v="FRIEGHTLINER CASCADIA"/>
    <n v="2021"/>
  </r>
  <r>
    <x v="5"/>
    <s v="FLETES INTERNOS ELEKTRA"/>
    <s v="DEDICADO"/>
    <n v="5004"/>
    <s v="620FF1"/>
    <s v="3AKJHTDV2MSML1848"/>
    <x v="2"/>
    <x v="0"/>
    <s v="FEDERAL"/>
    <s v="ACTIVA"/>
    <s v="FREIGHTLINER"/>
    <n v="2021"/>
  </r>
  <r>
    <x v="0"/>
    <s v="LAURA POSADAS"/>
    <s v="DEDICADO"/>
    <n v="114"/>
    <s v="622FF1"/>
    <s v="3AKJHTDV0MSML1850"/>
    <x v="2"/>
    <x v="0"/>
    <s v="FEDERAL"/>
    <s v="ACTIVO"/>
    <s v="FREIGHTLINER"/>
    <n v="2021"/>
  </r>
  <r>
    <x v="2"/>
    <s v="MTWA"/>
    <s v="DEDICADO"/>
    <s v="MT-159"/>
    <s v="623-FF-1"/>
    <s v="3AKJHTDV2MSML1851"/>
    <x v="2"/>
    <x v="0"/>
    <s v="FEDERAL"/>
    <s v="ACTIVO"/>
    <s v="FRIEGHTLINER CASCADIA"/>
    <n v="2021"/>
  </r>
  <r>
    <x v="0"/>
    <s v="LAURA POSADAS"/>
    <s v="DEDICADO"/>
    <n v="117"/>
    <s v="624FF1"/>
    <s v="3AKJHTDV4MSML1852"/>
    <x v="2"/>
    <x v="0"/>
    <s v="FEDERAL"/>
    <s v="ACTIVO"/>
    <s v="FREIGHTLINER"/>
    <n v="2021"/>
  </r>
  <r>
    <x v="2"/>
    <s v="MTWA"/>
    <s v="DEDICADO"/>
    <s v="MT-165"/>
    <s v="629-FE-1"/>
    <s v="3ALACXFB5MDML1867"/>
    <x v="1"/>
    <x v="0"/>
    <s v="FEDERAL"/>
    <s v="ACTIVO"/>
    <s v="FRIEGHTLINER M2"/>
    <n v="2021"/>
  </r>
  <r>
    <x v="2"/>
    <s v="FLETES INTERNOS ELEKTRA"/>
    <s v="DEDICADO"/>
    <n v="7200"/>
    <s v="76-FA-4A"/>
    <s v="3ALACXFB2MDML1857"/>
    <x v="1"/>
    <x v="0"/>
    <s v="FEDERAL"/>
    <s v="ACTIVO"/>
    <s v="FRIEGHTLINER M2"/>
    <n v="2021"/>
  </r>
  <r>
    <x v="5"/>
    <s v="FLETES INTERNOS ELEKTRA"/>
    <s v="DEDICADO"/>
    <n v="4010"/>
    <s v="581FF2"/>
    <s v="MEC0574P2LP038884"/>
    <x v="3"/>
    <x v="6"/>
    <s v="FEDERAL"/>
    <s v="ACTIVA"/>
    <s v="FREIGHTLINER"/>
    <n v="2021"/>
  </r>
  <r>
    <x v="5"/>
    <s v="FLETES INTERNOS ELEKTRA"/>
    <s v="DEDICADO"/>
    <n v="3200"/>
    <s v="CF34992"/>
    <s v="WV3FHHSZ2M9054640"/>
    <x v="4"/>
    <x v="10"/>
    <s v="ESTATAL"/>
    <s v="PENDIENTE"/>
    <s v="CRAFTER"/>
    <n v="2021"/>
  </r>
  <r>
    <x v="5"/>
    <s v="FLETES INTERNOS ELEKTRA"/>
    <s v="DEDICADO"/>
    <n v="3201"/>
    <s v="CF34993"/>
    <s v="WV3FHHSZ5M9054809"/>
    <x v="4"/>
    <x v="10"/>
    <s v="ESTATAL"/>
    <s v="PENDIENTE"/>
    <s v="CRAFTER"/>
    <n v="2021"/>
  </r>
  <r>
    <x v="5"/>
    <s v="FLETES INTERNOS ELEKTRA"/>
    <s v="DEDICADO"/>
    <n v="3202"/>
    <s v="CF34994"/>
    <s v="WV3FHHSZXM9052957"/>
    <x v="4"/>
    <x v="10"/>
    <s v="ESTATAL"/>
    <s v="PENDIENTE"/>
    <s v="CRAFTER"/>
    <n v="2021"/>
  </r>
  <r>
    <x v="5"/>
    <s v="FLETES INTERNOS ELEKTRA"/>
    <s v="DEDICADO"/>
    <n v="3111"/>
    <s v="A717AF"/>
    <s v="WF0VS4MB0MTG29071"/>
    <x v="4"/>
    <x v="2"/>
    <s v="ESTATAL"/>
    <s v="ACTIVA"/>
    <s v="FORD"/>
    <n v="2021"/>
  </r>
  <r>
    <x v="5"/>
    <s v="FLETES INTERNOS ELEKTRA"/>
    <s v="DEDICADO"/>
    <n v="3105"/>
    <s v="A718AF"/>
    <s v="WF0VS4MBXMTG29076"/>
    <x v="4"/>
    <x v="2"/>
    <s v="ESTATAL"/>
    <s v="ACTIVA"/>
    <s v="FORD"/>
    <n v="2021"/>
  </r>
  <r>
    <x v="5"/>
    <s v="FLETES INTERNOS ELEKTRA"/>
    <s v="DEDICADO"/>
    <n v="3104"/>
    <s v="A719AF"/>
    <s v="WF0VS4MB9MTG29084"/>
    <x v="4"/>
    <x v="11"/>
    <s v="ESTATAL"/>
    <s v="ACTIVA"/>
    <s v="FORD"/>
    <n v="2021"/>
  </r>
  <r>
    <x v="5"/>
    <s v="FLETES INTERNOS ELEKTRA"/>
    <s v="DEDICADO"/>
    <n v="3103"/>
    <s v="A720AF"/>
    <s v="WF0VS4MB9MTG29070"/>
    <x v="4"/>
    <x v="12"/>
    <s v="ESTATAL"/>
    <s v="ACTIVA"/>
    <s v="FORD"/>
    <n v="2021"/>
  </r>
  <r>
    <x v="5"/>
    <s v="FLETES INTERNOS ELEKTRA"/>
    <s v="DEDICADO"/>
    <n v="3102"/>
    <s v="A721AF"/>
    <s v="WF0VS4MB8MTG29075"/>
    <x v="4"/>
    <x v="13"/>
    <s v="ESTATAL"/>
    <s v="ACTIVA"/>
    <s v="FORD"/>
    <n v="2021"/>
  </r>
  <r>
    <x v="5"/>
    <s v="FLETES INTERNOS ELEKTRA"/>
    <s v="DEDICADO"/>
    <n v="3101"/>
    <s v="A722AF"/>
    <s v="WF0VS4MB7MTG29083"/>
    <x v="4"/>
    <x v="13"/>
    <s v="ESTATAL"/>
    <s v="ACTIVA"/>
    <s v="FORD"/>
    <n v="2021"/>
  </r>
  <r>
    <x v="5"/>
    <s v="FLETES INTERNOS ELEKTRA"/>
    <s v="DEDICADO"/>
    <n v="3116"/>
    <s v="A723AF"/>
    <s v="WF0VS4MB6MTG29074"/>
    <x v="4"/>
    <x v="2"/>
    <s v="ESTATAL"/>
    <s v="ACTIVA"/>
    <s v="FORD"/>
    <n v="2021"/>
  </r>
  <r>
    <x v="5"/>
    <s v="FLETES INTERNOS ELEKTRA"/>
    <s v="DEDICADO"/>
    <n v="3100"/>
    <s v="A724AF"/>
    <s v="WF0VS4MB5MTG29082"/>
    <x v="4"/>
    <x v="13"/>
    <s v="ESTATAL"/>
    <s v="ACTIVA"/>
    <s v="FORD"/>
    <n v="2021"/>
  </r>
  <r>
    <x v="5"/>
    <s v="FLETES INTERNOS ELEKTRA"/>
    <s v="DEDICADO"/>
    <n v="3115"/>
    <s v="A725AF"/>
    <s v="WF0VS4MB5MTG29079"/>
    <x v="4"/>
    <x v="2"/>
    <s v="ESTATAL"/>
    <s v="ACTIVA"/>
    <s v="FORD"/>
    <n v="2021"/>
  </r>
  <r>
    <x v="5"/>
    <s v="FLETES INTERNOS ELEKTRA"/>
    <s v="DEDICADO"/>
    <n v="3114"/>
    <s v="A726AF"/>
    <s v="WF0VS4MB4MTG29073"/>
    <x v="4"/>
    <x v="10"/>
    <s v="ESTATAL"/>
    <s v="ACTIVA"/>
    <s v="FORD"/>
    <n v="2021"/>
  </r>
  <r>
    <x v="5"/>
    <s v="FLETES INTERNOS ELEKTRA"/>
    <s v="DEDICADO"/>
    <n v="3113"/>
    <s v="A727AF"/>
    <s v="WF0VS4MB3MTG29081"/>
    <x v="4"/>
    <x v="2"/>
    <s v="ESTATAL"/>
    <s v="ACTIVA"/>
    <s v="FORD"/>
    <n v="2021"/>
  </r>
  <r>
    <x v="5"/>
    <s v="FLETES INTERNOS ELEKTRA"/>
    <s v="DEDICADO"/>
    <n v="3110"/>
    <s v="A728AF"/>
    <s v="WF0VS4MB3MTG29078"/>
    <x v="4"/>
    <x v="2"/>
    <s v="ESTATAL"/>
    <s v="ACTIVA"/>
    <s v="FORD"/>
    <n v="2021"/>
  </r>
  <r>
    <x v="5"/>
    <s v="FLETES INTERNOS ELEKTRA"/>
    <s v="DEDICADO"/>
    <n v="3112"/>
    <s v="A729AF"/>
    <s v="WF0VS4MB2MTG29072"/>
    <x v="4"/>
    <x v="2"/>
    <s v="ESTATAL"/>
    <s v="ACTIVA"/>
    <s v="FORD"/>
    <n v="2021"/>
  </r>
  <r>
    <x v="5"/>
    <s v="FLETES INTERNOS ELEKTRA"/>
    <s v="DEDICADO"/>
    <n v="3109"/>
    <s v="A730AF"/>
    <s v="WF0VS4MB2MTG29069"/>
    <x v="4"/>
    <x v="2"/>
    <s v="ESTATAL"/>
    <s v="ACTIVA"/>
    <s v="FORD"/>
    <n v="2021"/>
  </r>
  <r>
    <x v="5"/>
    <s v="FLETES INTERNOS ELEKTRA"/>
    <s v="DEDICADO"/>
    <n v="3108"/>
    <s v="A731AF"/>
    <s v="WF0VS4MB1MTG29080"/>
    <x v="4"/>
    <x v="2"/>
    <s v="ESTATAL"/>
    <s v="ACTIVA"/>
    <s v="FORD"/>
    <n v="2021"/>
  </r>
  <r>
    <x v="5"/>
    <s v="FLETES INTERNOS ELEKTRA"/>
    <s v="DEDICADO"/>
    <n v="3107"/>
    <s v="A732AF"/>
    <s v="WF0VS4MB1MTG29077"/>
    <x v="4"/>
    <x v="9"/>
    <s v="ESTATAL"/>
    <s v="ACTIVA"/>
    <s v="FORD"/>
    <n v="2021"/>
  </r>
  <r>
    <x v="5"/>
    <s v="FLETES INTERNOS ELEKTRA"/>
    <s v="DEDICADO"/>
    <n v="3106"/>
    <s v="A733AF"/>
    <s v="WF0VS4MB0MTG29085"/>
    <x v="4"/>
    <x v="9"/>
    <s v="ESTATAL"/>
    <s v="ACTIVA"/>
    <s v="FORD"/>
    <n v="2021"/>
  </r>
  <r>
    <x v="5"/>
    <s v="FLETES INTERNOS ELEKTRA"/>
    <s v="DEDICADO"/>
    <n v="3117"/>
    <s v="A762AF"/>
    <s v="WF0ES4LY8MTG26067"/>
    <x v="4"/>
    <x v="7"/>
    <s v="ESTATAL"/>
    <s v="PENDIENTE"/>
    <s v="FORD"/>
    <n v="2021"/>
  </r>
  <r>
    <x v="5"/>
    <s v="FLETES INTERNOS ELEKTRA"/>
    <s v="DEDICADO"/>
    <n v="3118"/>
    <s v="A763AF"/>
    <s v="WF0ES4LYXMTG26068"/>
    <x v="4"/>
    <x v="14"/>
    <s v="ESTATAL"/>
    <s v="PENDIENTE"/>
    <s v="FORD"/>
    <n v="2021"/>
  </r>
  <r>
    <x v="5"/>
    <s v="FLETES INTERNOS ELEKTRA"/>
    <s v="DEDICADO"/>
    <n v="3119"/>
    <s v="A767AF"/>
    <s v="WF0ES4LY0MTG26435"/>
    <x v="4"/>
    <x v="14"/>
    <s v="ESTATAL"/>
    <s v="PENDIENTE"/>
    <s v="FORD"/>
    <n v="2021"/>
  </r>
  <r>
    <x v="5"/>
    <s v="FLETES INTERNOS ELEKTRA"/>
    <s v="DEDICADO"/>
    <n v="3120"/>
    <s v="A768AF"/>
    <s v="WF0ES4LY7MTG26450"/>
    <x v="4"/>
    <x v="2"/>
    <s v="ESTATAL"/>
    <s v="PENDIENTE"/>
    <s v="FORD"/>
    <n v="2021"/>
  </r>
  <r>
    <x v="5"/>
    <s v="FLETES INTERNOS ELEKTRA"/>
    <s v="DEDICADO"/>
    <n v="3121"/>
    <s v="A769AF"/>
    <s v="WF0ES4LY6MTG28061"/>
    <x v="4"/>
    <x v="7"/>
    <s v="ESTATAL"/>
    <s v="PENDIENTE"/>
    <s v="FORD"/>
    <n v="2021"/>
  </r>
  <r>
    <x v="5"/>
    <s v="FLETES INTERNOS ELEKTRA"/>
    <s v="DEDICADO"/>
    <n v="3122"/>
    <s v="A770AF"/>
    <s v="WF0ES4LY0MTG28072"/>
    <x v="4"/>
    <x v="2"/>
    <s v="ESTATAL"/>
    <s v="PENDIENTE"/>
    <s v="FORD"/>
    <n v="2021"/>
  </r>
  <r>
    <x v="5"/>
    <s v="FLETES INTERNOS ELEKTRA"/>
    <s v="DEDICADO"/>
    <n v="3123"/>
    <s v="A771AF"/>
    <s v="WF0ES4LY8MTG28076"/>
    <x v="4"/>
    <x v="2"/>
    <s v="ESTATAL"/>
    <s v="PENDIENTE"/>
    <s v="FORD"/>
    <n v="2021"/>
  </r>
  <r>
    <x v="5"/>
    <s v="FLETES INTERNOS ELEKTRA"/>
    <s v="DEDICADO"/>
    <n v="3124"/>
    <s v="A772AF"/>
    <s v="WF0ES4LYXMTG28080"/>
    <x v="4"/>
    <x v="2"/>
    <s v="ESTATAL"/>
    <s v="PENDIENTE"/>
    <s v="FORD"/>
    <n v="2021"/>
  </r>
  <r>
    <x v="5"/>
    <s v="FLETES INTERNOS ELEKTRA"/>
    <s v="DEDICADO"/>
    <n v="3125"/>
    <s v="A773AF"/>
    <s v="WF0ES4LY7MTG28084"/>
    <x v="4"/>
    <x v="2"/>
    <s v="ESTATAL"/>
    <s v="PENDIENTE"/>
    <s v="FORD"/>
    <n v="2021"/>
  </r>
  <r>
    <x v="5"/>
    <s v="FLETES INTERNOS ELEKTRA"/>
    <s v="DEDICADO"/>
    <n v="3126"/>
    <s v="A774AF"/>
    <s v="WF0ES4LY0MTG28086"/>
    <x v="4"/>
    <x v="2"/>
    <s v="ESTATAL"/>
    <s v="PENDIENTE"/>
    <s v="FORD"/>
    <n v="2021"/>
  </r>
  <r>
    <x v="5"/>
    <s v="FLETES INTERNOS ELEKTRA"/>
    <s v="DEDICADO"/>
    <n v="3127"/>
    <s v="A775AF"/>
    <s v="WF0ES4LY8MTG28093"/>
    <x v="4"/>
    <x v="2"/>
    <s v="ESTATAL"/>
    <s v="PENDIENTE"/>
    <s v="FORD"/>
    <n v="2021"/>
  </r>
  <r>
    <x v="5"/>
    <s v="FLETES INTERNOS ELEKTRA"/>
    <s v="DEDICADO"/>
    <n v="3128"/>
    <s v="A776AF"/>
    <s v="WF0ES4LY0MTG29058"/>
    <x v="4"/>
    <x v="2"/>
    <s v="ESTATAL"/>
    <s v="PENDIENTE"/>
    <s v="FORD"/>
    <n v="2021"/>
  </r>
  <r>
    <x v="5"/>
    <s v="FLETES INTERNOS ELEKTRA"/>
    <s v="DEDICADO"/>
    <n v="3144"/>
    <s v="A777AF"/>
    <s v="WF0ES4LY2MTG29059"/>
    <x v="4"/>
    <x v="2"/>
    <s v="ESTATAL"/>
    <s v="PENDIENTE"/>
    <s v="TRANSIT"/>
    <n v="2021"/>
  </r>
  <r>
    <x v="5"/>
    <s v="FLETES INTERNOS ELEKTRA"/>
    <s v="DEDICADO"/>
    <n v="3145"/>
    <s v="A778AF"/>
    <s v="WF0ES4LY9MTG29060"/>
    <x v="4"/>
    <x v="2"/>
    <s v="ESTATAL"/>
    <s v="PENDIENTE"/>
    <s v="TRANSIT"/>
    <n v="2021"/>
  </r>
  <r>
    <x v="5"/>
    <s v="FLETES INTERNOS ELEKTRA"/>
    <s v="DEDICADO"/>
    <n v="3146"/>
    <s v="A779AF"/>
    <s v="WF0ES4LY0MTG29061"/>
    <x v="4"/>
    <x v="2"/>
    <s v="ESTATAL"/>
    <s v="PENDIENTE"/>
    <s v="TRANSIT"/>
    <n v="2021"/>
  </r>
  <r>
    <x v="5"/>
    <s v="FLETES INTERNOS ELEKTRA"/>
    <s v="DEDICADO"/>
    <n v="4008"/>
    <s v="015FF3"/>
    <s v="MEC0574P8MP043363"/>
    <x v="3"/>
    <x v="7"/>
    <s v="FEDERAL"/>
    <s v="ACTIVA"/>
    <s v="FREIGHTLINER"/>
    <n v="2021"/>
  </r>
  <r>
    <x v="5"/>
    <s v="FLETES INTERNOS ELEKTRA"/>
    <s v="DEDICADO"/>
    <n v="4003"/>
    <s v="024FF3"/>
    <s v="MEC0574P2MP043231"/>
    <x v="3"/>
    <x v="2"/>
    <s v="FEDERAL"/>
    <s v="ACTIVA"/>
    <s v="FREIGHTLINER"/>
    <n v="2021"/>
  </r>
  <r>
    <x v="5"/>
    <s v="FLETES INTERNOS ELEKTRA"/>
    <s v="DEDICADO"/>
    <n v="4007"/>
    <s v="032FF3"/>
    <s v="MEC0574P7MP043449"/>
    <x v="3"/>
    <x v="7"/>
    <s v="FEDERAL"/>
    <s v="ACTIVA"/>
    <s v="FREIGHTLINER"/>
    <n v="2021"/>
  </r>
  <r>
    <x v="5"/>
    <s v="FLETES INTERNOS ELEKTRA"/>
    <s v="DEDICADO"/>
    <n v="4005"/>
    <s v="583FF2"/>
    <s v="MEC0574P4LP038806"/>
    <x v="3"/>
    <x v="7"/>
    <s v="FEDERAL"/>
    <s v="ACTIVA"/>
    <s v="FREIGHTLINER"/>
    <n v="2021"/>
  </r>
  <r>
    <x v="5"/>
    <s v="FLETES INTERNOS ELEKTRA"/>
    <s v="DEDICADO"/>
    <n v="4001"/>
    <s v="028FF3"/>
    <s v="MEC0574P5MP043451"/>
    <x v="3"/>
    <x v="4"/>
    <s v="FEDERAL"/>
    <s v="ACTIVA"/>
    <s v="FREIGHTLINER"/>
    <n v="2021"/>
  </r>
  <r>
    <x v="5"/>
    <s v="FLETES INTERNOS ELEKTRA"/>
    <s v="DEDICADO"/>
    <n v="4009"/>
    <s v="571FF2"/>
    <s v="MEC0574P7LP039089"/>
    <x v="3"/>
    <x v="4"/>
    <s v="FEDERAL"/>
    <s v="ACTIVA"/>
    <s v="FREIGHTLINER"/>
    <n v="2021"/>
  </r>
  <r>
    <x v="5"/>
    <s v="FLETES INTERNOS ELEKTRA"/>
    <s v="DEDICADO"/>
    <n v="4004"/>
    <s v="026FF3"/>
    <s v="MEC0574P4MP043263"/>
    <x v="3"/>
    <x v="8"/>
    <s v="FEDERAL"/>
    <s v="ACTIVA"/>
    <s v="FREIGHTLINER"/>
    <n v="2021"/>
  </r>
  <r>
    <x v="1"/>
    <s v="MTWA"/>
    <s v="DEDICADO"/>
    <s v="MT221"/>
    <s v="888FC8"/>
    <s v="3ALACYCS3DDBZ8035"/>
    <x v="1"/>
    <x v="1"/>
    <s v="FEDERAL"/>
    <s v="ACTIVA"/>
    <s v=" FREIGHTLINER"/>
    <s v="2013"/>
  </r>
  <r>
    <x v="4"/>
    <s v="MTWA"/>
    <s v="DEDICADO"/>
    <s v="MT303"/>
    <s v="884FC8"/>
    <s v="3ALACYCS4DDFE5674"/>
    <x v="1"/>
    <x v="2"/>
    <s v="FEDERAL"/>
    <s v="ACTIVA"/>
    <s v=" FREIGHTLINER"/>
    <s v="2013"/>
  </r>
  <r>
    <x v="1"/>
    <s v="MTWA"/>
    <s v="DEDICADO"/>
    <s v="MT328"/>
    <s v="574-FF-2"/>
    <s v="MEC0574P5LP038944"/>
    <x v="3"/>
    <x v="0"/>
    <s v="FEDERAL"/>
    <s v="ACTIVA"/>
    <s v=" FREIGHTLINER"/>
    <s v="2020"/>
  </r>
  <r>
    <x v="4"/>
    <s v="MTWA"/>
    <s v="DEDICADO"/>
    <s v="MT255"/>
    <s v="575FF2"/>
    <s v="MEC0574P5LP040211"/>
    <x v="3"/>
    <x v="0"/>
    <s v="FEDERAL"/>
    <s v="ACTIVA"/>
    <s v=" FREIGHTLINER"/>
    <s v="2020"/>
  </r>
  <r>
    <x v="4"/>
    <s v="MTWA"/>
    <s v="DEDICADO"/>
    <s v="MT246"/>
    <s v="576FF2"/>
    <s v="MEC0574P1LP039086"/>
    <x v="3"/>
    <x v="0"/>
    <s v="FEDERAL"/>
    <s v="ACTIVA"/>
    <s v=" FREIGHTLINER"/>
    <s v="2020"/>
  </r>
  <r>
    <x v="1"/>
    <s v="MTWA"/>
    <s v="DEDICADO"/>
    <s v="MT333"/>
    <s v="LE-827-31"/>
    <s v="W1X4D2HZ6LN085342"/>
    <x v="4"/>
    <x v="0"/>
    <s v="FEDERAL"/>
    <s v="ACTIVA"/>
    <s v="SPRINTER"/>
    <s v="2020"/>
  </r>
  <r>
    <x v="4"/>
    <s v="MTWA"/>
    <s v="DEDICADO"/>
    <s v="MT260"/>
    <s v="LE83019"/>
    <s v="W1X4D2HZ4LN085422"/>
    <x v="4"/>
    <x v="0"/>
    <s v="FEDERAL"/>
    <s v="ACTIVA"/>
    <s v="SPRINTER"/>
    <s v="2020"/>
  </r>
  <r>
    <x v="4"/>
    <s v="MTWA"/>
    <s v="DEDICADO"/>
    <s v="MT259"/>
    <s v="LE83029"/>
    <s v="W1X4D2HZ5LN085655"/>
    <x v="4"/>
    <x v="0"/>
    <s v="FEDERAL"/>
    <s v="ACTIVA"/>
    <s v="SPRINTER"/>
    <s v="2020"/>
  </r>
  <r>
    <x v="4"/>
    <s v="MTWA"/>
    <s v="DEDICADO"/>
    <s v="MT258"/>
    <s v="LE83073"/>
    <s v="W1X4D2HZ6LN085566"/>
    <x v="4"/>
    <x v="0"/>
    <s v="FEDERAL"/>
    <s v="ACTIVA"/>
    <s v="SPRINTER"/>
    <s v="2020"/>
  </r>
  <r>
    <x v="1"/>
    <s v="MTWA"/>
    <s v="DEDICADO"/>
    <s v="MT334"/>
    <s v="LE-83-098"/>
    <s v="W1X4D2HZ6LN085793"/>
    <x v="4"/>
    <x v="0"/>
    <s v="FEDERAL"/>
    <s v="ACTIVA"/>
    <s v="SPRINTER"/>
    <s v="2020"/>
  </r>
  <r>
    <x v="1"/>
    <s v="MTWA"/>
    <s v="DEDICADO"/>
    <s v="MT330"/>
    <s v="016-FF-3"/>
    <s v="MEC0574P0MP043390"/>
    <x v="3"/>
    <x v="0"/>
    <s v="FEDERAL"/>
    <s v="ACTIVA"/>
    <s v=" FREIGHTLINER"/>
    <s v="2021"/>
  </r>
  <r>
    <x v="1"/>
    <s v="MTWA"/>
    <s v="DEDICADO"/>
    <s v="MT332"/>
    <s v="020-FF-3"/>
    <s v="MEC0574PXMP043297"/>
    <x v="3"/>
    <x v="0"/>
    <s v="FEDERAL"/>
    <s v="ACTIVA"/>
    <s v=" FREIGHTLINER"/>
    <s v="2021"/>
  </r>
  <r>
    <x v="6"/>
    <s v="ALC"/>
    <s v="DEDICADO"/>
    <n v="1807"/>
    <s v="021FF3"/>
    <s v="MEC0574PXMP043316"/>
    <x v="3"/>
    <x v="0"/>
    <s v="FEDERAL"/>
    <s v="ACTIVA"/>
    <s v=" FREIGHTLINER"/>
    <s v="2021"/>
  </r>
  <r>
    <x v="1"/>
    <s v="MTWA"/>
    <s v="DEDICADO"/>
    <s v="MT331"/>
    <s v="025-FF-3"/>
    <s v="MEC0574P3MP043237"/>
    <x v="3"/>
    <x v="0"/>
    <s v="FEDERAL"/>
    <s v="ACTIVA"/>
    <s v=" FREIGHTLINER"/>
    <s v="2021"/>
  </r>
  <r>
    <x v="4"/>
    <s v="MTWA"/>
    <s v="DEDICADO"/>
    <s v="MT239"/>
    <s v="497FF1"/>
    <s v=" 3AKJHTDV4MSML1835"/>
    <x v="2"/>
    <x v="0"/>
    <s v="FEDERAL"/>
    <s v="ACTIVA"/>
    <s v=" FREIGHTLINER"/>
    <s v="2021"/>
  </r>
  <r>
    <x v="6"/>
    <s v="ALC"/>
    <s v="DEDICADO"/>
    <n v="1812"/>
    <s v="500FF1"/>
    <s v="3AKJHTDVXMSML1838"/>
    <x v="2"/>
    <x v="0"/>
    <s v="FEDERAL"/>
    <s v="ACTIVA"/>
    <s v=" FREIGHTLINER"/>
    <n v="2021"/>
  </r>
  <r>
    <x v="4"/>
    <s v="MTWA"/>
    <s v="DEDICADO"/>
    <s v="MT233"/>
    <s v="520FF1"/>
    <s v="3ALACXFB7MDML1854"/>
    <x v="1"/>
    <x v="0"/>
    <s v="FEDERAL"/>
    <s v="ACTIVA"/>
    <s v=" FREIGHTLINER"/>
    <n v="2021"/>
  </r>
  <r>
    <x v="4"/>
    <s v="MTWA"/>
    <s v="DEDICADO"/>
    <s v="MT234"/>
    <s v="521FF1"/>
    <s v="3ALACXFB9MDML1855"/>
    <x v="1"/>
    <x v="0"/>
    <s v="FEDERAL"/>
    <s v="ACTIVA"/>
    <s v=" FREIGHTLINER"/>
    <n v="2021"/>
  </r>
  <r>
    <x v="4"/>
    <s v="MTWA"/>
    <s v="DEDICADO"/>
    <s v="MT252"/>
    <s v="522FF1"/>
    <s v="3ALACXFB0MDML1856"/>
    <x v="1"/>
    <x v="0"/>
    <s v="FEDERAL"/>
    <s v="ACTIVA"/>
    <s v=" FREIGHTLINER"/>
    <n v="2021"/>
  </r>
  <r>
    <x v="4"/>
    <s v="MTWA"/>
    <s v="DEDICADO"/>
    <s v="MT244"/>
    <s v="524FF1"/>
    <s v="3ALACXFB4MDML1858"/>
    <x v="1"/>
    <x v="0"/>
    <s v="FEDERAL"/>
    <s v="ACTIVA"/>
    <s v=" FREIGHTLINER"/>
    <n v="2021"/>
  </r>
  <r>
    <x v="4"/>
    <s v="MTWA"/>
    <s v="DEDICADO"/>
    <s v="MT235"/>
    <s v="525FF1"/>
    <s v="3ALACXFB6MDML1859"/>
    <x v="1"/>
    <x v="0"/>
    <s v="FEDERAL"/>
    <s v="ACTIVA"/>
    <s v=" FREIGHTLINER"/>
    <n v="2021"/>
  </r>
  <r>
    <x v="4"/>
    <s v="MTWA"/>
    <s v="DEDICADO"/>
    <s v="MT237"/>
    <s v="526FF1"/>
    <s v="3ALACXFB2MDML1860"/>
    <x v="1"/>
    <x v="0"/>
    <s v="FEDERAL"/>
    <s v="ACTIVA"/>
    <s v=" FREIGHTLINER"/>
    <n v="2021"/>
  </r>
  <r>
    <x v="4"/>
    <s v="MTWA"/>
    <s v="DEDICADO"/>
    <s v="MT254"/>
    <s v="527FF1"/>
    <s v="3ALACXFB4MDML1861"/>
    <x v="1"/>
    <x v="0"/>
    <s v="FEDERAL"/>
    <s v="ACTIVA"/>
    <s v=" FREIGHTLINER"/>
    <n v="2021"/>
  </r>
  <r>
    <x v="4"/>
    <s v="MTWA"/>
    <s v="DEDICADO"/>
    <s v="MT249"/>
    <s v="529FF1"/>
    <s v="3ALACXFB8MDML1863"/>
    <x v="1"/>
    <x v="0"/>
    <s v="FEDERAL"/>
    <s v="ACTIVA"/>
    <s v=" FREIGHTLINER"/>
    <n v="2021"/>
  </r>
  <r>
    <x v="4"/>
    <s v="MTWA"/>
    <s v="DEDICADO"/>
    <s v="MT251"/>
    <s v="613FF1"/>
    <s v=" 3AKJHTDVXMSML1841"/>
    <x v="2"/>
    <x v="0"/>
    <s v="FEDERAL"/>
    <s v="ACTIVA"/>
    <s v=" FREIGHTLINER"/>
    <n v="2021"/>
  </r>
  <r>
    <x v="4"/>
    <s v="MTWA"/>
    <s v="DEDICADO"/>
    <s v="MT240"/>
    <s v="615FF1"/>
    <s v="3AKJHTDV3MSML1843"/>
    <x v="2"/>
    <x v="0"/>
    <s v="FEDERAL"/>
    <s v="ACTIVA"/>
    <s v=" FREIGHTLINER"/>
    <n v="2021"/>
  </r>
  <r>
    <x v="6"/>
    <s v="ALC"/>
    <s v="DEDICADO"/>
    <n v="1811"/>
    <s v="621FE1"/>
    <s v="3AKJHTDV4MSML1849"/>
    <x v="2"/>
    <x v="0"/>
    <s v="FEDERAL"/>
    <s v="ACTIVA"/>
    <s v=" FREIGHTLINER"/>
    <n v="2021"/>
  </r>
  <r>
    <x v="4"/>
    <s v="MTWA"/>
    <s v="DEDICADO"/>
    <s v="MT238"/>
    <s v="625FF1"/>
    <s v="3AKJHTDV6MSML1853"/>
    <x v="2"/>
    <x v="0"/>
    <s v="FEDERAL"/>
    <s v="ACTIVA"/>
    <s v=" FREIGHTLINER"/>
    <n v="2021"/>
  </r>
  <r>
    <x v="4"/>
    <s v="MTWA"/>
    <s v="DEDICADO"/>
    <s v="MT241"/>
    <s v="627FF1"/>
    <s v="3ALACXFB1MDML1865"/>
    <x v="1"/>
    <x v="0"/>
    <s v="FEDERAL"/>
    <s v="ACTIVA"/>
    <s v=" FREIGHTLINER"/>
    <n v="2021"/>
  </r>
  <r>
    <x v="4"/>
    <s v="MTWA"/>
    <s v="DEDICADO"/>
    <s v="MT253"/>
    <s v="628FF1"/>
    <s v="3ALACXFB3MDML1866"/>
    <x v="1"/>
    <x v="0"/>
    <s v="FEDERAL"/>
    <s v="ACTIVA"/>
    <s v=" FREIGHTLINER"/>
    <n v="2021"/>
  </r>
  <r>
    <x v="1"/>
    <s v="MTWA"/>
    <s v="DEDICADO"/>
    <s v="MT242"/>
    <s v="630-FF-1"/>
    <s v="3ALACXFB7MDML1868"/>
    <x v="1"/>
    <x v="0"/>
    <s v="FEDERAL"/>
    <s v="ACTIVA"/>
    <s v=" FREIGHTLINER"/>
    <n v="2021"/>
  </r>
  <r>
    <x v="1"/>
    <s v="MTWA"/>
    <s v="DEDICADO"/>
    <s v="MT329"/>
    <s v="618-FF-1"/>
    <s v="3AKJHTDV9MSML1846"/>
    <x v="2"/>
    <x v="2"/>
    <s v="FEDERAL"/>
    <s v="ACTIVA"/>
    <s v=" FREIGHTLINER"/>
    <n v="2021"/>
  </r>
  <r>
    <x v="1"/>
    <s v="MTWA"/>
    <s v="DEDICADO"/>
    <s v="MT256"/>
    <s v="031FF3"/>
    <s v="MEC0574P7MP043371"/>
    <x v="3"/>
    <x v="1"/>
    <s v="FEDERAL"/>
    <s v="ACTIVA"/>
    <s v=" FREIGHTLINER"/>
    <n v="2021"/>
  </r>
  <r>
    <x v="4"/>
    <s v="MTWA"/>
    <s v="DEDICADO"/>
    <s v="MT257"/>
    <s v="499FF1"/>
    <s v=" 3AKJHTDV8MSML1837"/>
    <x v="2"/>
    <x v="2"/>
    <s v="FEDERAL"/>
    <s v="ACTIVA"/>
    <s v=" FREIGHTLINER"/>
    <n v="2021"/>
  </r>
  <r>
    <x v="5"/>
    <s v="FLETES INTERNOS ELEKTRA"/>
    <s v="DEDICADO"/>
    <n v="3304"/>
    <s v="A753AF"/>
    <s v="VF1FWZLA2MU967501"/>
    <x v="5"/>
    <x v="6"/>
    <s v="ESTATAL"/>
    <s v="ACTIVA"/>
    <s v="KANGOO"/>
    <n v="2021"/>
  </r>
  <r>
    <x v="5"/>
    <s v="FLETES INTERNOS ELEKTRA"/>
    <s v="DEDICADO"/>
    <n v="3300"/>
    <s v="A757AF"/>
    <s v="VF1FWZLA2MU967710"/>
    <x v="5"/>
    <x v="7"/>
    <s v="ESTATAL"/>
    <s v="ACTIVA"/>
    <s v="KANGOO"/>
    <n v="2021"/>
  </r>
  <r>
    <x v="5"/>
    <s v="FLETES INTERNOS ELEKTRA"/>
    <s v="DEDICADO"/>
    <n v="3303"/>
    <s v="A754AF"/>
    <s v="VF1FWZLA2MU967716"/>
    <x v="5"/>
    <x v="6"/>
    <s v="ESTATAL"/>
    <s v="ACTIVA"/>
    <s v="KANGOO"/>
    <n v="2021"/>
  </r>
  <r>
    <x v="5"/>
    <s v="FLETES INTERNOS ELEKTRA"/>
    <s v="DEDICADO"/>
    <n v="3302"/>
    <s v="A755AF"/>
    <s v="VF1FWZLA2MU967506"/>
    <x v="5"/>
    <x v="6"/>
    <s v="ESTATAL"/>
    <s v="ACTIVA"/>
    <s v="KANGOO"/>
    <n v="2021"/>
  </r>
  <r>
    <x v="5"/>
    <s v="FLETES INTERNOS ELEKTRA"/>
    <s v="DEDICADO"/>
    <n v="3301"/>
    <s v="AF56AF"/>
    <s v="VF1FWZLA2MU967490"/>
    <x v="5"/>
    <x v="6"/>
    <s v="ESTATAL"/>
    <s v="ACTIVA"/>
    <s v="KANGOO"/>
    <n v="202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17">
  <r>
    <x v="0"/>
    <s v="LAURA POSADAS"/>
    <s v="DEDICADO"/>
    <n v="105"/>
    <s v="987 FD 7"/>
    <s v="JLMBBH1S2HK001118"/>
    <x v="0"/>
    <x v="0"/>
    <s v="FEDERAL"/>
    <s v="ACTIVO"/>
    <s v="STERLING"/>
    <n v="2010"/>
    <s v="HERMOSILLO"/>
    <x v="0"/>
  </r>
  <r>
    <x v="1"/>
    <s v="MTWA"/>
    <s v="DEDICADO"/>
    <s v="MT208"/>
    <s v="684FE9"/>
    <s v="3ALACYCSXCDBH2932"/>
    <x v="1"/>
    <x v="1"/>
    <s v="FEDERAL"/>
    <s v="ACTIVA"/>
    <s v=" FREIGHTLINER"/>
    <n v="2012"/>
    <s v="PUEBLA"/>
    <x v="0"/>
  </r>
  <r>
    <x v="2"/>
    <s v="MTWA"/>
    <s v="DEDICADO"/>
    <s v="MT-134"/>
    <s v="077-FC-6 "/>
    <s v="3ALACYCS7CDBH2886"/>
    <x v="1"/>
    <x v="0"/>
    <s v="FEDERAL"/>
    <s v="ACTIVO"/>
    <s v="FRIEGHTLINER M2"/>
    <n v="2012"/>
    <s v="GUADALAJARA"/>
    <x v="0"/>
  </r>
  <r>
    <x v="2"/>
    <s v="MTWA"/>
    <s v="DEDICADO"/>
    <s v="MT-133"/>
    <s v="106-FC-6"/>
    <s v="3ALACYCS8CDBH2900"/>
    <x v="1"/>
    <x v="0"/>
    <s v="FEDERAL"/>
    <s v="ACTIVO"/>
    <s v="FRIEGHTLINER M2"/>
    <n v="2012"/>
    <s v="GUADALAJARA"/>
    <x v="0"/>
  </r>
  <r>
    <x v="2"/>
    <s v="MTWA"/>
    <s v="DEDICADO"/>
    <s v="MT-129"/>
    <s v="138FF4"/>
    <s v="3ALACYCS4CDBH2909"/>
    <x v="1"/>
    <x v="0"/>
    <s v="FEDERAL"/>
    <s v="ACTIVO"/>
    <s v="FRIEGHTLINER M2"/>
    <n v="2012"/>
    <s v="GUADALAJARA"/>
    <x v="0"/>
  </r>
  <r>
    <x v="2"/>
    <s v="MTWA"/>
    <s v="DEDICADO"/>
    <s v="MT-141"/>
    <s v="608-FE-9 "/>
    <s v="3ALACYCS8CDBH2928"/>
    <x v="1"/>
    <x v="0"/>
    <s v="FEDERAL"/>
    <s v="ACTIVO"/>
    <s v="FRIEGHTLINER M2"/>
    <n v="2012"/>
    <s v="GUADALAJARA"/>
    <x v="0"/>
  </r>
  <r>
    <x v="2"/>
    <s v="MTWA"/>
    <s v="DEDICADO"/>
    <s v="MT-136"/>
    <s v="823-FF-3"/>
    <s v="3ALACYCS3CDBH2898"/>
    <x v="1"/>
    <x v="0"/>
    <s v="FEDERAL"/>
    <s v="ACTIVO"/>
    <s v="FRIEGHTLINER M2"/>
    <n v="2012"/>
    <s v="GUADALAJARA"/>
    <x v="0"/>
  </r>
  <r>
    <x v="1"/>
    <s v="MTWA"/>
    <s v="DEDICADO"/>
    <s v="MT209"/>
    <s v="209-FC-6"/>
    <s v="3ALACYCS1CDBH2933"/>
    <x v="1"/>
    <x v="0"/>
    <s v="FEDERAL"/>
    <s v="ACTIVA"/>
    <s v=" FREIGHTLINER"/>
    <n v="2012"/>
    <s v="VILLAHERMOSA"/>
    <x v="0"/>
  </r>
  <r>
    <x v="1"/>
    <s v="MTWA"/>
    <s v="DEDICADO"/>
    <s v="MT122"/>
    <s v="214-FC-6"/>
    <s v="3ALACYCS0CDBH2938"/>
    <x v="1"/>
    <x v="0"/>
    <s v="FEDERAL"/>
    <s v="ACTIVA"/>
    <s v=" FREIGHTLINER"/>
    <n v="2012"/>
    <s v="VILLAHERMOSA"/>
    <x v="0"/>
  </r>
  <r>
    <x v="2"/>
    <s v="MTWA"/>
    <s v="DEDICADO"/>
    <s v="MT-138"/>
    <s v="824-FE-9"/>
    <s v="3ALACYCS9CDBH2923"/>
    <x v="1"/>
    <x v="0"/>
    <s v="FEDERAL"/>
    <s v="ACTIVO"/>
    <s v="FRIEGHTLINER M2"/>
    <n v="2012"/>
    <s v="GUADALAJARA"/>
    <x v="0"/>
  </r>
  <r>
    <x v="2"/>
    <s v="MTWA"/>
    <s v="DEDICADO"/>
    <s v="MT-131"/>
    <s v="828-FF-3"/>
    <s v="3ALACYCS7CDBH2905"/>
    <x v="1"/>
    <x v="0"/>
    <s v="FEDERAL"/>
    <s v="ACTIVO"/>
    <s v="FRIEGHTLINER M2"/>
    <n v="2012"/>
    <s v="GUADALAJARA"/>
    <x v="0"/>
  </r>
  <r>
    <x v="3"/>
    <s v="LAURA POSADAS"/>
    <s v="DEDICADO"/>
    <n v="205"/>
    <s v="035FF1"/>
    <s v="3ALACYCS2CDBH2892"/>
    <x v="1"/>
    <x v="2"/>
    <s v="FEDERAL"/>
    <s v="ACTIVA"/>
    <s v="FREIGHTLINER"/>
    <n v="2012"/>
    <s v="GUADALAJARA"/>
    <x v="0"/>
  </r>
  <r>
    <x v="2"/>
    <s v="MTWA"/>
    <s v="DEDICADO"/>
    <s v="MT-124"/>
    <s v="618-FE-9"/>
    <s v="3ALACYCS1CDBH2916"/>
    <x v="1"/>
    <x v="2"/>
    <s v="FEDERAL"/>
    <s v="ACTIVO"/>
    <s v="FRIEGHTLINER M2"/>
    <n v="2012"/>
    <s v="GUADALAJARA"/>
    <x v="0"/>
  </r>
  <r>
    <x v="2"/>
    <s v="MTWA"/>
    <s v="DEDICADO"/>
    <n v="125"/>
    <s v="815FF3"/>
    <s v="3ALACYCS3JDJT7048"/>
    <x v="1"/>
    <x v="2"/>
    <s v="FEDERAL"/>
    <s v="ACTIVA"/>
    <s v="FREIGHTLINER"/>
    <n v="2012"/>
    <s v="JUAREZ"/>
    <x v="0"/>
  </r>
  <r>
    <x v="1"/>
    <s v="MTWA"/>
    <s v="DEDICADO"/>
    <s v="MT216"/>
    <s v="553-FE-6"/>
    <s v="3ALACYCS6CDBH2913"/>
    <x v="1"/>
    <x v="0"/>
    <s v="FEDERAL"/>
    <s v="ACTIVA"/>
    <s v=" FREIGHTLINER"/>
    <n v="2012"/>
    <s v="VILLAHERMOSA"/>
    <x v="0"/>
  </r>
  <r>
    <x v="4"/>
    <s v="MTWA"/>
    <s v="DEDICADO"/>
    <s v="MT218"/>
    <s v="876FC8"/>
    <s v="3ALACYCS9CDBH2890"/>
    <x v="1"/>
    <x v="0"/>
    <s v="FEDERAL"/>
    <s v="ACTIVA"/>
    <s v=" FREIGHTLINER"/>
    <n v="2012"/>
    <s v="PUEBLA"/>
    <x v="0"/>
  </r>
  <r>
    <x v="4"/>
    <s v="MTWA"/>
    <s v="DEDICADO"/>
    <s v="MT210"/>
    <s v="764FE9"/>
    <s v="3ALACYCS4CDBH2926"/>
    <x v="1"/>
    <x v="2"/>
    <s v="FEDERAL"/>
    <s v="ACTIVA"/>
    <s v=" FREIGHTLINER"/>
    <n v="2012"/>
    <s v="PUEBLA"/>
    <x v="0"/>
  </r>
  <r>
    <x v="2"/>
    <s v="MTWA"/>
    <s v="DEDICADO"/>
    <s v="MT-142"/>
    <s v="141-FF-4"/>
    <s v="3ALACYCS1DDFE5678"/>
    <x v="1"/>
    <x v="0"/>
    <s v="FEDERAL"/>
    <s v="ACTIVO"/>
    <s v="FRIEGHTLINER M2"/>
    <n v="2013"/>
    <s v="GUADALAJARA"/>
    <x v="0"/>
  </r>
  <r>
    <x v="2"/>
    <s v="MTWA"/>
    <s v="DEDICADO"/>
    <s v="MT-177"/>
    <s v="766-FC-8"/>
    <s v="JLMBBH1S9DK001577"/>
    <x v="0"/>
    <x v="0"/>
    <s v="FEDERAL"/>
    <s v="ACTIVO"/>
    <s v="FRIEGHTLINER 360"/>
    <n v="2013"/>
    <s v="GUADALAJARA"/>
    <x v="0"/>
  </r>
  <r>
    <x v="0"/>
    <s v="LAURA POSADAS"/>
    <s v="DEDICADO"/>
    <n v="102"/>
    <s v="887 FC 8"/>
    <s v="3ALACYCS5DDBZ8036"/>
    <x v="1"/>
    <x v="0"/>
    <s v="FEDERAL"/>
    <s v="ACTIVO"/>
    <s v="FREIGHTLINER"/>
    <n v="2013"/>
    <s v="HERMOSILLO"/>
    <x v="0"/>
  </r>
  <r>
    <x v="5"/>
    <s v="LOGISTICA DL"/>
    <s v="DEDICADO"/>
    <s v="DL-076"/>
    <s v="506FD2"/>
    <s v="JAAN1R75XE7903092"/>
    <x v="0"/>
    <x v="0"/>
    <s v="FEDERAL"/>
    <s v="ACTIVA"/>
    <s v="IZUZU"/>
    <n v="2014"/>
    <s v="TEPOTZOTLAN"/>
    <x v="0"/>
  </r>
  <r>
    <x v="5"/>
    <s v="LOGISTICA DL"/>
    <s v="DEDICADO"/>
    <s v="DL-078"/>
    <s v="410FC5"/>
    <s v="3A91SAB24FK218161"/>
    <x v="0"/>
    <x v="0"/>
    <s v="FEDERAL"/>
    <s v="ACTIVA"/>
    <s v="INTERNATIONAL"/>
    <n v="2015"/>
    <s v="TEPOTZOTLAN"/>
    <x v="0"/>
  </r>
  <r>
    <x v="5"/>
    <s v="LOGISTICA DL"/>
    <s v="DEDICADO"/>
    <s v="DL-080"/>
    <s v="039FF1"/>
    <s v="JLMBBH1S3HK001015"/>
    <x v="0"/>
    <x v="0"/>
    <s v="FEDERAL"/>
    <s v="ACTIVA"/>
    <s v="FREIGHTLINER"/>
    <n v="2016"/>
    <s v="TEPOTZOTLAN"/>
    <x v="0"/>
  </r>
  <r>
    <x v="5"/>
    <s v="LOGISTICA DL"/>
    <s v="DEDICADO"/>
    <s v="DL-079"/>
    <s v="275FD8"/>
    <s v="JLMBBH1S6HK001008"/>
    <x v="0"/>
    <x v="0"/>
    <s v="FEDERAL"/>
    <s v="ACTIVA"/>
    <s v="FREIGHTLINER"/>
    <n v="2016"/>
    <s v="TEPOTZOTLAN"/>
    <x v="0"/>
  </r>
  <r>
    <x v="5"/>
    <s v="LOGISTICA DL"/>
    <s v="DEDICADO"/>
    <s v="DL-082"/>
    <s v="682FE9"/>
    <s v="JLMBBH1S3HK001080"/>
    <x v="0"/>
    <x v="0"/>
    <s v="FEDERAL"/>
    <s v="ACTIVA"/>
    <s v="FREIGHTLINER"/>
    <n v="2016"/>
    <s v="TEPOTZOTLAN"/>
    <x v="0"/>
  </r>
  <r>
    <x v="5"/>
    <s v="LOGISTICA DL"/>
    <s v="DEDICADO"/>
    <s v="DL-083"/>
    <s v="990FD7"/>
    <s v="JLMBBH1S6HK001087"/>
    <x v="0"/>
    <x v="0"/>
    <s v="FEDERAL"/>
    <s v="ACTIVA"/>
    <s v="FREIGHTLINER"/>
    <n v="2016"/>
    <s v="TEPOTZOTLAN"/>
    <x v="0"/>
  </r>
  <r>
    <x v="5"/>
    <s v="LOGISTICA DL"/>
    <s v="DEDICADO"/>
    <s v="DL-081"/>
    <s v="993FD7"/>
    <s v="JLMBBH1S9HK001083"/>
    <x v="0"/>
    <x v="0"/>
    <s v="FEDERAL"/>
    <s v="ACTIVA"/>
    <s v="FREIGHTLINER"/>
    <n v="2016"/>
    <s v="TEPOTZOTLAN"/>
    <x v="0"/>
  </r>
  <r>
    <x v="1"/>
    <s v="MTWA"/>
    <s v="DEDICADO"/>
    <s v="MT223"/>
    <s v="411FD8"/>
    <s v=" 3ALACYCS4HDJE4192 "/>
    <x v="1"/>
    <x v="1"/>
    <s v="FEDERAL"/>
    <s v="ACTIVA"/>
    <s v=" FREIGHTLINER"/>
    <n v="2017"/>
    <s v="PUEBLA"/>
    <x v="0"/>
  </r>
  <r>
    <x v="1"/>
    <s v="MTWA"/>
    <s v="DEDICADO"/>
    <s v="MT308"/>
    <s v="036-FF-1"/>
    <s v=" 3ALACYCS1HDJE4196 "/>
    <x v="1"/>
    <x v="0"/>
    <s v="FEDERAL"/>
    <s v="ACTIVA"/>
    <s v=" FREIGHTLINER"/>
    <n v="2017"/>
    <s v="VILLAHERMOSA"/>
    <x v="0"/>
  </r>
  <r>
    <x v="4"/>
    <s v="MTWA"/>
    <s v="DEDICADO"/>
    <s v="MT222"/>
    <s v="041FF1"/>
    <s v="3ALACXCS3HDHX4898"/>
    <x v="1"/>
    <x v="0"/>
    <s v="FEDERAL"/>
    <s v="ACTIVA"/>
    <s v=" FREIGHTLINER"/>
    <n v="2017"/>
    <s v="PUEBLA"/>
    <x v="0"/>
  </r>
  <r>
    <x v="1"/>
    <s v="MTWA"/>
    <s v="DEDICADO"/>
    <s v="MT320"/>
    <s v="277-FD-8"/>
    <s v="JLMBBH1S2HK001006 "/>
    <x v="0"/>
    <x v="0"/>
    <s v="FEDERAL"/>
    <s v="ACTIVA"/>
    <s v=" FREIGHTLINER"/>
    <n v="2017"/>
    <s v="VILLAHERMOSA"/>
    <x v="0"/>
  </r>
  <r>
    <x v="4"/>
    <s v="MTWA"/>
    <s v="DEDICADO"/>
    <s v="MT230"/>
    <s v="288FD8"/>
    <s v="3AKJCYDJ7HDJE9607"/>
    <x v="2"/>
    <x v="0"/>
    <s v="FEDERAL"/>
    <s v="ACTIVA"/>
    <s v=" FREIGHTLINER"/>
    <n v="2017"/>
    <s v="PUEBLA"/>
    <x v="0"/>
  </r>
  <r>
    <x v="6"/>
    <s v="ALC"/>
    <s v="DEDICADO"/>
    <n v="1809"/>
    <s v="343FF1"/>
    <s v="JLMBBH1S7HK000644 "/>
    <x v="0"/>
    <x v="0"/>
    <s v="FEDERAL"/>
    <s v="ACTIVA"/>
    <s v=" FREIGHTLINER"/>
    <n v="2017"/>
    <s v="LAREDO"/>
    <x v="0"/>
  </r>
  <r>
    <x v="1"/>
    <s v="MTWA"/>
    <s v="DEDICADO"/>
    <s v="MT231"/>
    <s v="407-FD-8"/>
    <s v="3ALACYCS4HDJE4211"/>
    <x v="1"/>
    <x v="0"/>
    <s v="FEDERAL"/>
    <s v="ACTIVA"/>
    <s v=" FREIGHTLINER"/>
    <n v="2017"/>
    <s v="VILLAHERMOSA"/>
    <x v="0"/>
  </r>
  <r>
    <x v="4"/>
    <s v="MTWA"/>
    <s v="DEDICADO"/>
    <s v="MT228"/>
    <s v="421FD8"/>
    <s v=" 3ALACYCS5HDJE4198 "/>
    <x v="1"/>
    <x v="0"/>
    <s v="FEDERAL"/>
    <s v="ACTIVA"/>
    <s v=" FREIGHTLINER"/>
    <n v="2017"/>
    <s v="PUEBLA"/>
    <x v="0"/>
  </r>
  <r>
    <x v="1"/>
    <s v="MTWA"/>
    <s v="DEDICADO"/>
    <s v="MT324"/>
    <s v="427-FD-8"/>
    <s v="3ALACYCS6HDJE4209"/>
    <x v="1"/>
    <x v="0"/>
    <s v="FEDERAL"/>
    <s v="ACTIVA"/>
    <s v=" FREIGHTLINER"/>
    <n v="2017"/>
    <s v="VILLAHERMOSA"/>
    <x v="0"/>
  </r>
  <r>
    <x v="1"/>
    <s v="MTWA"/>
    <s v="DEDICADO"/>
    <s v="MT311"/>
    <s v="609-FE-9"/>
    <s v=" 3ALACYCS2HDJE4191 "/>
    <x v="1"/>
    <x v="0"/>
    <s v="FEDERAL"/>
    <s v="ACTIVA"/>
    <s v=" FREIGHTLINER"/>
    <n v="2017"/>
    <s v="VILLAHERMOSA"/>
    <x v="0"/>
  </r>
  <r>
    <x v="1"/>
    <s v="MTWA"/>
    <s v="DEDICADO"/>
    <s v="MT317"/>
    <s v="610-FE-9"/>
    <s v="3ALACXCS8HDHX8011"/>
    <x v="1"/>
    <x v="0"/>
    <s v="FEDERAL"/>
    <s v="ACTIVA"/>
    <s v=" FREIGHTLINER"/>
    <n v="2017"/>
    <s v="VILLAHERMOSA"/>
    <x v="0"/>
  </r>
  <r>
    <x v="1"/>
    <s v="MTWA"/>
    <s v="DEDICADO"/>
    <s v="MT149"/>
    <s v="611-FE-9"/>
    <s v="3ALACXCSXHDHX4820"/>
    <x v="1"/>
    <x v="0"/>
    <s v="FEDERAL"/>
    <s v="ACTIVA"/>
    <s v=" FREIGHTLINER"/>
    <n v="2017"/>
    <s v="VILLAHERMOSA"/>
    <x v="0"/>
  </r>
  <r>
    <x v="1"/>
    <s v="MTWA"/>
    <s v="DEDICADO"/>
    <s v="MT310"/>
    <s v="614-FE-9"/>
    <s v=" 3ALACYCS0HDJE4190 "/>
    <x v="1"/>
    <x v="0"/>
    <s v="FEDERAL"/>
    <s v="ACTIVA"/>
    <s v=" FREIGHTLINER"/>
    <n v="2017"/>
    <s v="VILLAHERMOSA"/>
    <x v="0"/>
  </r>
  <r>
    <x v="1"/>
    <s v="MTWA"/>
    <s v="DEDICADO"/>
    <s v="MT319"/>
    <s v="621-FD-7"/>
    <s v="3ALACXCSXHDHX8012"/>
    <x v="1"/>
    <x v="0"/>
    <s v="FEDERAL"/>
    <s v="ACTIVA"/>
    <s v=" FREIGHTLINER"/>
    <n v="2017"/>
    <s v="VILLAHERMOSA"/>
    <x v="0"/>
  </r>
  <r>
    <x v="1"/>
    <s v="MTWA"/>
    <s v="DEDICADO"/>
    <s v="MT307"/>
    <s v="641-FE-9"/>
    <s v=" 3ALACYCS2HDJE4207 "/>
    <x v="1"/>
    <x v="0"/>
    <s v="FEDERAL"/>
    <s v="ACTIVA"/>
    <s v=" FREIGHTLINER"/>
    <n v="2017"/>
    <s v="VILLAHERMOSA"/>
    <x v="0"/>
  </r>
  <r>
    <x v="1"/>
    <s v="MTWA"/>
    <s v="DEDICADO"/>
    <s v="MT146"/>
    <s v="642-FE-9"/>
    <s v=" 3ALACYCS0HDJE4206 "/>
    <x v="1"/>
    <x v="0"/>
    <s v="FEDERAL"/>
    <s v="ACTIVA"/>
    <s v=" FREIGHTLINER"/>
    <n v="2017"/>
    <s v="VILLAHERMOSA"/>
    <x v="0"/>
  </r>
  <r>
    <x v="1"/>
    <s v="MTWA"/>
    <s v="DEDICADO"/>
    <s v="MT315"/>
    <s v="643-FE-9"/>
    <s v=" 3ALACYCS7HDJE4204 "/>
    <x v="1"/>
    <x v="0"/>
    <s v="FEDERAL"/>
    <s v="ACTIVA"/>
    <s v=" FREIGHTLINER"/>
    <n v="2017"/>
    <s v="VILLAHERMOSA"/>
    <x v="0"/>
  </r>
  <r>
    <x v="1"/>
    <s v="MTWA"/>
    <s v="DEDICADO"/>
    <s v="MT225"/>
    <s v="644-FE-9"/>
    <s v="3ALACXCS5HDHX4899"/>
    <x v="1"/>
    <x v="0"/>
    <s v="FEDERAL"/>
    <s v="ACTIVA"/>
    <s v=" FREIGHTLINER"/>
    <n v="2017"/>
    <s v="VILLAHERMOSA"/>
    <x v="0"/>
  </r>
  <r>
    <x v="2"/>
    <s v="MTWA"/>
    <s v="DEDICADO"/>
    <s v="MT-145"/>
    <s v="040-FF-1 "/>
    <s v="3ALACXCSXHDHX4817"/>
    <x v="1"/>
    <x v="0"/>
    <s v="FEDERAL"/>
    <s v="ACTIVO"/>
    <s v="FRIEGHTLINER M2"/>
    <n v="2017"/>
    <s v="GUADALAJARA"/>
    <x v="0"/>
  </r>
  <r>
    <x v="1"/>
    <s v="MTWA"/>
    <s v="DEDICADO"/>
    <s v="MT306"/>
    <s v="680-FE-9"/>
    <s v=" 3ALACYCS1HDJE4201 "/>
    <x v="1"/>
    <x v="0"/>
    <s v="FEDERAL"/>
    <s v="ACTIVA"/>
    <s v=" FREIGHTLINER"/>
    <n v="2017"/>
    <s v="VILLAHERMOSA"/>
    <x v="0"/>
  </r>
  <r>
    <x v="5"/>
    <s v="LOGISTICA DL"/>
    <s v="DEDICADO"/>
    <s v="DL-092"/>
    <s v="274FD8"/>
    <s v="JLMBBH1S8HK001012"/>
    <x v="0"/>
    <x v="0"/>
    <s v="FEDERAL"/>
    <s v="ACTIVA"/>
    <s v="FREIGHTLINER"/>
    <n v="2017"/>
    <s v="TEPOTZOTLAN"/>
    <x v="0"/>
  </r>
  <r>
    <x v="5"/>
    <s v="LOGISTICA DL"/>
    <s v="DEDICADO"/>
    <s v="DL-089"/>
    <s v="276FD8"/>
    <s v="JLMBBH1S4HK001007"/>
    <x v="0"/>
    <x v="0"/>
    <s v="FEDERAL"/>
    <s v="ACTIVA"/>
    <s v="FREIGHTLINER"/>
    <n v="2017"/>
    <s v="TEPOTZOTLAN"/>
    <x v="0"/>
  </r>
  <r>
    <x v="6"/>
    <s v="ALC"/>
    <s v="DEDICADO"/>
    <n v="1808"/>
    <s v="756FE9"/>
    <s v="JLMBBH1S4HK000648 "/>
    <x v="0"/>
    <x v="0"/>
    <s v="FEDERAL"/>
    <s v="ACTIVA"/>
    <s v=" FREIGHTLINER"/>
    <n v="2017"/>
    <s v="LAREDO"/>
    <x v="0"/>
  </r>
  <r>
    <x v="1"/>
    <s v="MTWA"/>
    <s v="DEDICADO"/>
    <s v="MT322"/>
    <s v="759-FE-9"/>
    <s v="JLMBBH1S0HK001120"/>
    <x v="0"/>
    <x v="0"/>
    <s v="FEDERAL"/>
    <s v="ACTIVA"/>
    <s v=" FREIGHTLINER"/>
    <n v="2017"/>
    <s v="VILLAHERMOSA"/>
    <x v="0"/>
  </r>
  <r>
    <x v="5"/>
    <s v="LOGISTICA DL"/>
    <s v="DEDICADO"/>
    <s v="DL-084"/>
    <s v="278FD8"/>
    <s v="JLMBBH1S6HK000652"/>
    <x v="0"/>
    <x v="0"/>
    <s v="FEDERAL"/>
    <s v="ACTIVA"/>
    <s v="FREIGHTLINER"/>
    <n v="2017"/>
    <s v="TEPOTZOTLAN"/>
    <x v="0"/>
  </r>
  <r>
    <x v="1"/>
    <s v="MTWA"/>
    <s v="DEDICADO"/>
    <s v="MT312"/>
    <s v="80-FA-3A"/>
    <s v=" 3ALACYCS7HDJE4199 "/>
    <x v="1"/>
    <x v="0"/>
    <s v="FEDERAL"/>
    <s v="ACTIVA"/>
    <s v=" FREIGHTLINER"/>
    <n v="2017"/>
    <s v="VILLAHERMOSA"/>
    <x v="0"/>
  </r>
  <r>
    <x v="1"/>
    <s v="MTWA"/>
    <s v="DEDICADO"/>
    <s v="MT147"/>
    <s v="818-FF-3"/>
    <s v="3ALACXCS8HDHX4900"/>
    <x v="1"/>
    <x v="0"/>
    <s v="FEDERAL"/>
    <s v="ACTIVA"/>
    <s v=" FREIGHTLINER"/>
    <n v="2017"/>
    <s v="VILLAHERMOSA"/>
    <x v="0"/>
  </r>
  <r>
    <x v="7"/>
    <s v="LOGISTICA DL"/>
    <s v="DEDICADO"/>
    <s v="DL-300"/>
    <s v="280FD8"/>
    <s v="JLMBBH1S6HK000649"/>
    <x v="0"/>
    <x v="0"/>
    <s v="FEDERAL"/>
    <s v="ACTIVA"/>
    <s v="FREIGHTLINER"/>
    <n v="2017"/>
    <s v="CANCUN"/>
    <x v="0"/>
  </r>
  <r>
    <x v="5"/>
    <s v="LOGISTICA DL"/>
    <s v="DEDICADO"/>
    <s v="DL-088"/>
    <s v="282FD8"/>
    <s v="JLMBBH1S9HK000645"/>
    <x v="0"/>
    <x v="0"/>
    <s v="FEDERAL"/>
    <s v="ACTIVA"/>
    <s v="FREIGHTLINER"/>
    <n v="2017"/>
    <s v="TEPOTZOTLAN"/>
    <x v="0"/>
  </r>
  <r>
    <x v="1"/>
    <s v="MTWA"/>
    <s v="DEDICADO"/>
    <s v="MT224"/>
    <s v="825-FF-3"/>
    <s v=" 3ALACYCS6HDJE4193 "/>
    <x v="1"/>
    <x v="0"/>
    <s v="FEDERAL"/>
    <s v="ACTIVA"/>
    <s v=" FREIGHTLINER"/>
    <n v="2017"/>
    <s v="VILLAHERMOSA"/>
    <x v="0"/>
  </r>
  <r>
    <x v="1"/>
    <s v="MTWA"/>
    <s v="DEDICADO"/>
    <s v="MT226"/>
    <s v="826-FF-3"/>
    <s v="3ALACXCSXHDHX8009"/>
    <x v="1"/>
    <x v="0"/>
    <s v="FEDERAL"/>
    <s v="ACTIVA"/>
    <s v=" FREIGHTLINER"/>
    <n v="2017"/>
    <s v="VILLAHERMOSA"/>
    <x v="0"/>
  </r>
  <r>
    <x v="2"/>
    <s v="MTWA"/>
    <s v="DEDICADO"/>
    <s v="MT-175"/>
    <s v="284FD8"/>
    <s v="JLMBBH1S1HK000641"/>
    <x v="3"/>
    <x v="0"/>
    <s v="FEDERAL"/>
    <s v="ACTIVA"/>
    <s v="FRIEGHTLINER 360"/>
    <n v="2017"/>
    <s v="GUADALAJARA"/>
    <x v="0"/>
  </r>
  <r>
    <x v="0"/>
    <s v="LAURA POSADAS"/>
    <s v="DEDICADO"/>
    <n v="103"/>
    <s v="289 FD 8"/>
    <s v="3AKJCYDJ5HDJE9606"/>
    <x v="2"/>
    <x v="0"/>
    <s v="FEDERAL"/>
    <s v="ACTIVO"/>
    <s v="FREIGHTLINER"/>
    <n v="2017"/>
    <s v="HERMOSILLO"/>
    <x v="0"/>
  </r>
  <r>
    <x v="1"/>
    <s v="MTWA"/>
    <s v="DEDICADO"/>
    <s v="MT323"/>
    <s v="829-FF-3"/>
    <s v=" 3ALACYCS3HDJE4197 "/>
    <x v="1"/>
    <x v="0"/>
    <s v="FEDERAL"/>
    <s v="ACTIVA"/>
    <s v=" FREIGHTLINER"/>
    <n v="2017"/>
    <s v="VILLAHERMOSA"/>
    <x v="0"/>
  </r>
  <r>
    <x v="3"/>
    <s v="LAURA POSADAS"/>
    <s v="DEDICADO"/>
    <n v="202"/>
    <s v="417FD8"/>
    <s v="3ALACYCS3HDJE4202"/>
    <x v="1"/>
    <x v="0"/>
    <s v="FEDERAL"/>
    <s v="ACTIVA"/>
    <s v="FREIGHTLINER"/>
    <n v="2017"/>
    <s v="JUAREZ"/>
    <x v="0"/>
  </r>
  <r>
    <x v="1"/>
    <s v="MTWA"/>
    <s v="DEDICADO"/>
    <s v="MT227"/>
    <s v="895-FE-9"/>
    <s v="3ALACYCS4HDJE4208"/>
    <x v="1"/>
    <x v="0"/>
    <s v="FEDERAL"/>
    <s v="ACTIVA"/>
    <s v=" FREIGHTLINER"/>
    <n v="2017"/>
    <s v="VILLAHERMOSA"/>
    <x v="0"/>
  </r>
  <r>
    <x v="2"/>
    <s v="FLETES INTERNOS ELEKTRA"/>
    <s v="DEDICADO"/>
    <n v="7214"/>
    <s v="419-FD-8"/>
    <s v=" 3ALACYCSXHDJE4200 "/>
    <x v="1"/>
    <x v="0"/>
    <s v="FEDERAL"/>
    <s v="ACTIVO"/>
    <s v="FRIEGHTLINER M2"/>
    <n v="2017"/>
    <s v="GUADALAJARA"/>
    <x v="0"/>
  </r>
  <r>
    <x v="2"/>
    <s v="FLETES INTERNOS ELEKTRA"/>
    <s v="DEDICADO"/>
    <n v="7216"/>
    <s v="426-FD-8"/>
    <s v="3ALACYCS2HDJE4210"/>
    <x v="1"/>
    <x v="0"/>
    <s v="FEDERAL"/>
    <s v="ACTIVO"/>
    <s v="FRIEGHTLINER M2"/>
    <n v="2017"/>
    <s v="GUADALAJARA"/>
    <x v="0"/>
  </r>
  <r>
    <x v="7"/>
    <s v="LOGISTICA DL"/>
    <s v="DEDICADO"/>
    <s v="DL-305"/>
    <s v="615FD7"/>
    <s v="3ALACXCS7HDHX7996"/>
    <x v="1"/>
    <x v="0"/>
    <s v="FEDERAL"/>
    <s v="ACTIVA"/>
    <s v="FREIGHTLINER"/>
    <n v="2017"/>
    <s v="CANCUN"/>
    <x v="0"/>
  </r>
  <r>
    <x v="5"/>
    <s v="LOGISTICA DL"/>
    <s v="DEDICADO"/>
    <s v="DL-090"/>
    <s v="677FE9"/>
    <s v="JLMBBH1S6HK001073"/>
    <x v="0"/>
    <x v="0"/>
    <s v="FEDERAL"/>
    <s v="ACTIVA"/>
    <s v="FREIGHTLINER"/>
    <n v="2017"/>
    <s v="TEPOTZOTLAN"/>
    <x v="0"/>
  </r>
  <r>
    <x v="5"/>
    <s v="LOGISTICA DL"/>
    <s v="DEDICADO"/>
    <s v="DL-087"/>
    <s v="683FE9"/>
    <s v="JLMBBH1S0HK001117"/>
    <x v="0"/>
    <x v="0"/>
    <s v="FEDERAL"/>
    <s v="ACTIVA"/>
    <s v="FREIGHTLINER"/>
    <n v="2017"/>
    <s v="TEPOTZOTLAN"/>
    <x v="0"/>
  </r>
  <r>
    <x v="1"/>
    <s v="MTWA"/>
    <s v="DEDICADO"/>
    <s v="MT316"/>
    <s v="925FD7"/>
    <s v="3ALACXCS1HDHX4821"/>
    <x v="1"/>
    <x v="0"/>
    <s v="FEDERAL"/>
    <s v="ACTIVA"/>
    <s v=" FREIGHTLINER"/>
    <n v="2017"/>
    <s v="VILLAHERMOSA"/>
    <x v="0"/>
  </r>
  <r>
    <x v="4"/>
    <s v="MTWA"/>
    <s v="DEDICADO"/>
    <s v="MT151"/>
    <s v="984FD7"/>
    <s v="JLMBBH1SXHK001125"/>
    <x v="0"/>
    <x v="0"/>
    <s v="FEDERAL"/>
    <s v="ACTIVA"/>
    <s v=" FREIGHTLINER"/>
    <n v="2017"/>
    <s v="PUEBLA"/>
    <x v="0"/>
  </r>
  <r>
    <x v="2"/>
    <s v="FLETES INTERNOS ELEKTRA"/>
    <s v="DEDICADO"/>
    <n v="7213"/>
    <s v="827-FF-3"/>
    <s v=" 3ALACYCS5HDJE4203 "/>
    <x v="1"/>
    <x v="0"/>
    <s v="FEDERAL"/>
    <s v="ACTIVO"/>
    <s v="FRIEGHTLINER M2"/>
    <n v="2017"/>
    <s v="GUADALAJARA"/>
    <x v="0"/>
  </r>
  <r>
    <x v="2"/>
    <s v="FLETES INTERNOS ELEKTRA"/>
    <s v="DEDICADO"/>
    <n v="7215"/>
    <s v="898FE9"/>
    <s v="3ALACXCSXHDHX4803"/>
    <x v="1"/>
    <x v="0"/>
    <s v="FEDERAL"/>
    <s v="ACTIVO"/>
    <s v="FRIEGHTLINER M2"/>
    <n v="2017"/>
    <s v="GUADALAJARA"/>
    <x v="0"/>
  </r>
  <r>
    <x v="7"/>
    <s v="LOGISTICA DL"/>
    <s v="DEDICADO"/>
    <s v="DL-304"/>
    <s v="917FD7"/>
    <s v="3ALACXCS3HDHX4805"/>
    <x v="1"/>
    <x v="0"/>
    <s v="FEDERAL"/>
    <s v="ACTIVA"/>
    <s v="FREIGHTLINER"/>
    <n v="2017"/>
    <s v="CANCUN"/>
    <x v="0"/>
  </r>
  <r>
    <x v="3"/>
    <s v="LAURA POSADAS"/>
    <s v="DEDICADO"/>
    <n v="200"/>
    <s v="918FD7"/>
    <s v="3ALACXCS1HDHX4804"/>
    <x v="1"/>
    <x v="0"/>
    <s v="FEDERAL"/>
    <s v="ACTIVA"/>
    <s v="FREIGHTLINER"/>
    <n v="2017"/>
    <s v="JUAREZ"/>
    <x v="0"/>
  </r>
  <r>
    <x v="7"/>
    <s v="LOGISTICA DL"/>
    <s v="DEDICADO"/>
    <s v="DL-303"/>
    <s v="920FD7"/>
    <s v="3ALACXCS8HDHX4802"/>
    <x v="1"/>
    <x v="0"/>
    <s v="FEDERAL"/>
    <s v="ACTIVA"/>
    <s v="FREIGHTLINER"/>
    <n v="2017"/>
    <s v="CANCUN"/>
    <x v="0"/>
  </r>
  <r>
    <x v="0"/>
    <s v="LAURA POSADAS"/>
    <s v="DEDICADO"/>
    <n v="107"/>
    <s v="922FD7"/>
    <s v="3ALACXCS6HDHX8010"/>
    <x v="1"/>
    <x v="0"/>
    <s v="FEDERAL"/>
    <s v="ACTIVO"/>
    <s v="FREIGHTLINER"/>
    <n v="2017"/>
    <s v="HERMOSILLO"/>
    <x v="0"/>
  </r>
  <r>
    <x v="5"/>
    <s v="LOGISTICA DL"/>
    <s v="DEDICADO"/>
    <s v="DL-091"/>
    <s v="985FD7"/>
    <s v="JLMBBH1S4HK001122"/>
    <x v="0"/>
    <x v="0"/>
    <s v="FEDERAL"/>
    <s v="ACTIVA"/>
    <s v="FREIGHTLINER"/>
    <n v="2017"/>
    <s v="TEPOTZOTLAN"/>
    <x v="0"/>
  </r>
  <r>
    <x v="7"/>
    <s v="LOGISTICA DL"/>
    <s v="DEDICADO"/>
    <s v="DL-301"/>
    <s v="989FD7"/>
    <s v="JLMBBH1S9HK001116"/>
    <x v="0"/>
    <x v="0"/>
    <s v="FEDERAL"/>
    <s v="ACTIVA"/>
    <s v="FREIGHTLINER"/>
    <n v="2017"/>
    <s v="CANCUN"/>
    <x v="0"/>
  </r>
  <r>
    <x v="7"/>
    <s v="LOGISTICA DL"/>
    <s v="DEDICADO"/>
    <s v="DL-302"/>
    <s v="991FD7"/>
    <s v="JLMBBH1S4HK001086"/>
    <x v="0"/>
    <x v="0"/>
    <s v="FEDERAL"/>
    <s v="ACTIVA"/>
    <s v="FREIGHTLINER"/>
    <n v="2017"/>
    <s v="CANCUN"/>
    <x v="0"/>
  </r>
  <r>
    <x v="1"/>
    <s v="MTWA"/>
    <s v="DEDICADO"/>
    <s v="MT321"/>
    <s v="645-FE-9"/>
    <s v="3AKJCYDJ7HDJE9610"/>
    <x v="2"/>
    <x v="3"/>
    <s v="FEDERAL"/>
    <s v="ACTIVA"/>
    <s v=" FREIGHTLINER"/>
    <n v="2017"/>
    <s v="VILLAHERMOSA"/>
    <x v="0"/>
  </r>
  <r>
    <x v="1"/>
    <s v="MTWA"/>
    <s v="DEDICADO"/>
    <s v="MT144"/>
    <s v="896FE9"/>
    <s v=" 3ALACYCSXHDJE4195 "/>
    <x v="1"/>
    <x v="1"/>
    <s v="FEDERAL"/>
    <s v="ACTIVA"/>
    <s v=" FREIGHTLINER"/>
    <n v="2017"/>
    <s v="PUEBLA"/>
    <x v="0"/>
  </r>
  <r>
    <x v="1"/>
    <s v="MTWA"/>
    <s v="DEDICADO"/>
    <s v="MT152"/>
    <s v="923FD7"/>
    <s v="3ALACXCS9HDHX7997"/>
    <x v="1"/>
    <x v="1"/>
    <s v="FEDERAL"/>
    <s v="ACTIVA"/>
    <s v=" FREIGHTLINER"/>
    <n v="2017"/>
    <s v="PUEBLA"/>
    <x v="0"/>
  </r>
  <r>
    <x v="5"/>
    <s v="LOGISTICA DL"/>
    <s v="DEDICADO"/>
    <s v="DL-086"/>
    <s v="994FD7"/>
    <s v="JLMBBH1S5HK001081"/>
    <x v="0"/>
    <x v="0"/>
    <s v="FEDERAL"/>
    <s v="ACTIVA"/>
    <s v="FREIGHTLINER"/>
    <n v="2017"/>
    <s v="TEPOTZOTLAN"/>
    <x v="0"/>
  </r>
  <r>
    <x v="5"/>
    <s v="LOGISTICA DL"/>
    <s v="DEDICADO"/>
    <s v="DL-085"/>
    <s v="996FD7"/>
    <s v="JLMBBH1S1HK001076"/>
    <x v="0"/>
    <x v="0"/>
    <s v="FEDERAL"/>
    <s v="ACTIVA"/>
    <s v="FREIGHTLINER"/>
    <n v="2017"/>
    <s v="TEPOTZOTLAN"/>
    <x v="0"/>
  </r>
  <r>
    <x v="8"/>
    <s v="LAURA POSADAS"/>
    <s v="DEDICADO"/>
    <n v="154"/>
    <s v="999FD7"/>
    <s v="JLMBBH1S4HK001119"/>
    <x v="3"/>
    <x v="0"/>
    <s v="FEDERAL"/>
    <s v="ACTIVA"/>
    <s v="FREIGHTLINER"/>
    <n v="2017"/>
    <s v="TIJUANA"/>
    <x v="0"/>
  </r>
  <r>
    <x v="5"/>
    <s v="FLETES INTERNOS ELEKTRA"/>
    <s v="DEDICADO"/>
    <n v="7002"/>
    <s v="064FF3"/>
    <s v="3ALACYCS8JDJT7093"/>
    <x v="1"/>
    <x v="2"/>
    <s v="FEDERAL"/>
    <s v="ACTIVA"/>
    <s v="FREIGHTLINER"/>
    <n v="2018"/>
    <s v="TEPOTZOTLAN"/>
    <x v="0"/>
  </r>
  <r>
    <x v="5"/>
    <s v="FLETES INTERNOS ELEKTRA"/>
    <s v="DEDICADO"/>
    <n v="7016"/>
    <s v="087FF4"/>
    <s v="3ALACYCS6JDJT7125"/>
    <x v="1"/>
    <x v="2"/>
    <s v="FEDERAL"/>
    <s v="ACTIVA"/>
    <s v="FREIGHTLINER"/>
    <n v="2018"/>
    <s v="TEPOTZOTLAN"/>
    <x v="0"/>
  </r>
  <r>
    <x v="5"/>
    <s v="FLETES INTERNOS ELEKTRA"/>
    <s v="DEDICADO"/>
    <n v="7024"/>
    <s v="145FF4"/>
    <s v="3ALACYCS8JDJT7121"/>
    <x v="1"/>
    <x v="2"/>
    <s v="FEDERAL"/>
    <s v="ACTIVA"/>
    <s v="FREIGHTLINER"/>
    <n v="2018"/>
    <s v="TEPOTZOTLAN"/>
    <x v="0"/>
  </r>
  <r>
    <x v="5"/>
    <s v="FLETES INTERNOS ELEKTRA"/>
    <s v="DEDICADO"/>
    <n v="7018"/>
    <s v="430FE2"/>
    <s v="3ALACYCS4JDJT7110"/>
    <x v="1"/>
    <x v="2"/>
    <s v="FEDERAL"/>
    <s v="ACTIVA"/>
    <s v="FREIGHTLINER"/>
    <n v="2018"/>
    <s v="TEPOTZOTLAN"/>
    <x v="0"/>
  </r>
  <r>
    <x v="5"/>
    <s v="FLETES INTERNOS ELEKTRA"/>
    <s v="DEDICADO"/>
    <n v="7019"/>
    <s v="84FA8A"/>
    <s v="3ALACYCS3JDJT7082"/>
    <x v="1"/>
    <x v="2"/>
    <s v="FEDERAL"/>
    <s v="ACTIVA"/>
    <s v="FREIGHTLINER"/>
    <n v="2018"/>
    <s v="TEPOTZOTLAN"/>
    <x v="0"/>
  </r>
  <r>
    <x v="5"/>
    <s v="FLETES INTERNOS ELEKTRA"/>
    <s v="DEDICADO"/>
    <n v="7017"/>
    <s v="86FA8A"/>
    <s v="3ALACYCS8JDJT7059"/>
    <x v="1"/>
    <x v="2"/>
    <s v="FEDERAL"/>
    <s v="ACTIVA"/>
    <s v="FREIGHTLINER"/>
    <n v="2018"/>
    <s v="TEPOTZOTLAN"/>
    <x v="0"/>
  </r>
  <r>
    <x v="5"/>
    <s v="FLETES INTERNOS ELEKTRA"/>
    <s v="DEDICADO"/>
    <n v="7025"/>
    <s v="871FE9"/>
    <s v="3ALACYCS9JDJT7118"/>
    <x v="1"/>
    <x v="2"/>
    <s v="FEDERAL"/>
    <s v="ACTIVA"/>
    <s v="FREIGHTLINER"/>
    <n v="2018"/>
    <s v="TEPOTZOTLAN"/>
    <x v="0"/>
  </r>
  <r>
    <x v="5"/>
    <s v="FLETES INTERNOS ELEKTRA"/>
    <s v="DEDICADO"/>
    <n v="7006"/>
    <s v="876FE9"/>
    <s v="3ALACYCS0JDJT7105"/>
    <x v="1"/>
    <x v="2"/>
    <s v="FEDERAL"/>
    <s v="ACTIVA"/>
    <s v="FREIGHTLINER"/>
    <n v="2018"/>
    <s v="TEPOTZOTLAN"/>
    <x v="0"/>
  </r>
  <r>
    <x v="5"/>
    <s v="FLETES INTERNOS ELEKTRA"/>
    <s v="DEDICADO"/>
    <n v="7030"/>
    <s v="986FE1"/>
    <s v="3ALACYCSXJDJT7063"/>
    <x v="1"/>
    <x v="2"/>
    <s v="FEDERAL"/>
    <s v="ACTIVA"/>
    <s v="FREIGHTLINER"/>
    <n v="2018"/>
    <s v="TEPOTZOTLAN"/>
    <x v="0"/>
  </r>
  <r>
    <x v="5"/>
    <s v="FLETES INTERNOS ELEKTRA"/>
    <s v="DEDICADO"/>
    <n v="7027"/>
    <s v="988FE1"/>
    <s v="3ALACYCS6JDJT7061"/>
    <x v="1"/>
    <x v="2"/>
    <s v="FEDERAL"/>
    <s v="ACTIVA"/>
    <s v="FREIGHTLINER"/>
    <n v="2018"/>
    <s v="TEPOTZOTLAN"/>
    <x v="0"/>
  </r>
  <r>
    <x v="2"/>
    <s v="FLETES INTERNOS ELEKTRA"/>
    <s v="DEDICADO"/>
    <n v="7204"/>
    <s v="063FF3"/>
    <s v="3ALACYCS4JDJT7088"/>
    <x v="1"/>
    <x v="2"/>
    <s v="FEDERAL"/>
    <s v="ACTIVO"/>
    <s v="FRIEGHTLINER M2"/>
    <n v="2018"/>
    <s v="GUADALAJARA"/>
    <x v="0"/>
  </r>
  <r>
    <x v="5"/>
    <s v="FLETES INTERNOS ELEKTRA"/>
    <s v="DEDICADO"/>
    <n v="7005"/>
    <s v="065FF3"/>
    <s v="3ALACYCS4JDJT7107"/>
    <x v="1"/>
    <x v="0"/>
    <s v="FEDERAL"/>
    <s v="ACTIVA"/>
    <s v="FREIGHTLINER"/>
    <n v="2018"/>
    <s v="TEPOTZOTLAN"/>
    <x v="0"/>
  </r>
  <r>
    <x v="5"/>
    <s v="FLETES INTERNOS ELEKTRA"/>
    <s v="DEDICADO"/>
    <n v="7009"/>
    <s v="067FF3"/>
    <s v="3ALACYCS8JDJT7117"/>
    <x v="1"/>
    <x v="0"/>
    <s v="FEDERAL"/>
    <s v="ACTIVA"/>
    <s v="FREIGHTLINER"/>
    <n v="2018"/>
    <s v="TEPOTZOTLAN"/>
    <x v="0"/>
  </r>
  <r>
    <x v="5"/>
    <s v="LOGISTICA DL"/>
    <s v="DEDICADO"/>
    <s v="DL-110"/>
    <s v="068FF3"/>
    <s v="3ALACYCS8JDJT7123"/>
    <x v="1"/>
    <x v="0"/>
    <s v="FEDERAL"/>
    <s v="ACTIVA"/>
    <s v="FREIGHTLINER"/>
    <n v="2018"/>
    <s v="TEPOTZOTLAN"/>
    <x v="0"/>
  </r>
  <r>
    <x v="0"/>
    <s v="LAURA POSADAS"/>
    <s v="DEDICADO"/>
    <n v="116"/>
    <s v="069FF3"/>
    <s v="3ALACYCS8JDJT7126"/>
    <x v="1"/>
    <x v="0"/>
    <s v="FEDERAL"/>
    <s v="ACTIVO"/>
    <s v="FREIGHTLINER"/>
    <n v="2018"/>
    <s v="HERMOSILLO"/>
    <x v="0"/>
  </r>
  <r>
    <x v="2"/>
    <s v="FLETES INTERNOS ELEKTRA"/>
    <s v="DEDICADO"/>
    <n v="7208"/>
    <s v="088-FF-4"/>
    <s v="3ALACYCS6JDJT7111"/>
    <x v="1"/>
    <x v="0"/>
    <s v="FEDERAL"/>
    <s v="ACTIVO"/>
    <s v="FRIEGHTLINER M2"/>
    <n v="2018"/>
    <s v="GUADALAJARA"/>
    <x v="0"/>
  </r>
  <r>
    <x v="8"/>
    <s v="LAURA POSADAS"/>
    <s v="DEDICADO"/>
    <n v="111"/>
    <s v="089FF4"/>
    <s v="3ALACYCS5JDJT7102"/>
    <x v="1"/>
    <x v="0"/>
    <s v="FEDERAL"/>
    <s v="ACTIVA"/>
    <s v="FREIGHTLINER"/>
    <n v="2018"/>
    <s v="TIJUANA"/>
    <x v="0"/>
  </r>
  <r>
    <x v="2"/>
    <s v="FLETES INTERNOS ELEKTRA"/>
    <s v="DEDICADO"/>
    <n v="7207"/>
    <s v="139FF4"/>
    <s v="3ALACYCS6JDJT7058"/>
    <x v="1"/>
    <x v="0"/>
    <s v="FEDERAL"/>
    <s v="ACTIVO"/>
    <s v="FRIEGHTLINER M2"/>
    <n v="2018"/>
    <s v="GUADALAJARA"/>
    <x v="0"/>
  </r>
  <r>
    <x v="5"/>
    <s v="FLETES INTERNOS ELEKTRA"/>
    <s v="DEDICADO"/>
    <n v="7028"/>
    <s v="143FF4"/>
    <s v="3ALACYCS2JDJT7106"/>
    <x v="1"/>
    <x v="0"/>
    <s v="FEDERAL"/>
    <s v="ACTIVA"/>
    <s v="FREIGHTLINER"/>
    <n v="2018"/>
    <s v="TEPOTZOTLAN"/>
    <x v="0"/>
  </r>
  <r>
    <x v="5"/>
    <s v="FLETES INTERNOS ELEKTRA"/>
    <s v="DEDICADO"/>
    <n v="7011"/>
    <s v="144FF4"/>
    <s v="3ALACYCS8JDJT7122"/>
    <x v="1"/>
    <x v="0"/>
    <s v="FEDERAL"/>
    <s v="ACTIVA"/>
    <s v="FREIGHTLINER"/>
    <n v="2018"/>
    <s v="TEPOTZOTLAN"/>
    <x v="0"/>
  </r>
  <r>
    <x v="3"/>
    <s v="LAURA POSADAS"/>
    <s v="DEDICADO"/>
    <n v="206"/>
    <s v="32FA4B"/>
    <s v="3ALACYCS1JDJT7047"/>
    <x v="1"/>
    <x v="0"/>
    <s v="FEDERAL"/>
    <s v="ACTIVA"/>
    <s v="FREIGHTLINER"/>
    <n v="2018"/>
    <s v="JUAREZ"/>
    <x v="0"/>
  </r>
  <r>
    <x v="5"/>
    <s v="FLETES INTERNOS ELEKTRA"/>
    <s v="DEDICADO"/>
    <n v="7012"/>
    <s v="420FE2"/>
    <s v="3ALACYCS8JDJT7120"/>
    <x v="1"/>
    <x v="0"/>
    <s v="FEDERAL"/>
    <s v="ACTIVA"/>
    <s v="FREIGHTLINER"/>
    <n v="2018"/>
    <s v="TEPOTZOTLAN"/>
    <x v="0"/>
  </r>
  <r>
    <x v="5"/>
    <s v="FLETES INTERNOS ELEKTRA"/>
    <s v="DEDICADO"/>
    <n v="7008"/>
    <s v="424FE2"/>
    <s v="3ALACYCS8JDJT7116"/>
    <x v="1"/>
    <x v="0"/>
    <s v="FEDERAL"/>
    <s v="ACTIVA"/>
    <s v="FREIGHTLINER"/>
    <n v="2018"/>
    <s v="TEPOTZOTLAN"/>
    <x v="0"/>
  </r>
  <r>
    <x v="5"/>
    <s v="LOGISTICA DL"/>
    <s v="DEDICADO"/>
    <s v="DL-057"/>
    <s v="427FE2"/>
    <s v="3ALACYCSXJDJT7113"/>
    <x v="1"/>
    <x v="0"/>
    <s v="FEDERAL"/>
    <s v="ACTIVA"/>
    <s v="FREIGHTLINER"/>
    <n v="2018"/>
    <s v="TEPOTZOTLAN"/>
    <x v="0"/>
  </r>
  <r>
    <x v="5"/>
    <s v="FLETES INTERNOS ELEKTRA"/>
    <s v="DEDICADO"/>
    <n v="7007"/>
    <s v="431FE2"/>
    <s v="3ALACYCS8JDJT7109"/>
    <x v="1"/>
    <x v="0"/>
    <s v="FEDERAL"/>
    <s v="ACTIVA"/>
    <s v="FREIGHTLINER"/>
    <n v="2018"/>
    <s v="TEPOTZOTLAN"/>
    <x v="0"/>
  </r>
  <r>
    <x v="6"/>
    <s v="ALC"/>
    <s v="DEDICADO"/>
    <n v="1810"/>
    <s v="437FE2"/>
    <s v="3ALACYCS7JDJT7103"/>
    <x v="1"/>
    <x v="0"/>
    <s v="FEDERAL"/>
    <s v="ACTIVA"/>
    <s v=" FREIGHTLINER"/>
    <n v="2018"/>
    <s v="LAREDO"/>
    <x v="0"/>
  </r>
  <r>
    <x v="5"/>
    <s v="LOGISTICA DL"/>
    <s v="DEDICADO"/>
    <s v="DL-012"/>
    <s v="440FE2"/>
    <s v="3ALACYCS1JDJT7100"/>
    <x v="1"/>
    <x v="0"/>
    <s v="FEDERAL"/>
    <s v="ACTIVA"/>
    <s v="FREIGHTLINER"/>
    <n v="2018"/>
    <s v="TEPOTZOTLAN"/>
    <x v="0"/>
  </r>
  <r>
    <x v="5"/>
    <s v="LOGISTICA DL"/>
    <s v="DEDICADO"/>
    <s v="DL-013"/>
    <s v="442FE2"/>
    <s v="3ALACYCS7JDJT7098"/>
    <x v="1"/>
    <x v="0"/>
    <s v="FEDERAL"/>
    <s v="ACTIVA"/>
    <s v="FREIGHTLINER"/>
    <n v="2018"/>
    <s v="TEPOTZOTLAN"/>
    <x v="0"/>
  </r>
  <r>
    <x v="5"/>
    <s v="LOGISTICA DL"/>
    <s v="DEDICADO"/>
    <s v="DL-016"/>
    <s v="443FE2"/>
    <s v="3ALACYCS5JDJT7097"/>
    <x v="1"/>
    <x v="0"/>
    <s v="FEDERAL"/>
    <s v="ACTIVA"/>
    <s v="FREIGHTLINER"/>
    <n v="2018"/>
    <s v="TEPOTZOTLAN"/>
    <x v="0"/>
  </r>
  <r>
    <x v="5"/>
    <s v="LOGISTICA DL"/>
    <s v="DEDICADO"/>
    <s v="DL-014"/>
    <s v="445FE2"/>
    <s v="3ALACYCS1JDJT7095"/>
    <x v="1"/>
    <x v="0"/>
    <s v="FEDERAL"/>
    <s v="ACTIVA"/>
    <s v="FREIGHTLINER"/>
    <n v="2018"/>
    <s v="TEPOTZOTLAN"/>
    <x v="0"/>
  </r>
  <r>
    <x v="5"/>
    <s v="LOGISTICA DL"/>
    <s v="DEDICADO"/>
    <s v="DL-017"/>
    <s v="446FE2"/>
    <s v="3ALACYCSXJDJT7094"/>
    <x v="1"/>
    <x v="0"/>
    <s v="FEDERAL"/>
    <s v="ACTIVA"/>
    <s v="FREIGHTLINER"/>
    <n v="2018"/>
    <s v="TEPOTZOTLAN"/>
    <x v="0"/>
  </r>
  <r>
    <x v="2"/>
    <s v="MTWA"/>
    <s v="DEDICADO"/>
    <s v="MT-118"/>
    <s v="449-FE-2"/>
    <s v="3ALACYCS4JDJT7091"/>
    <x v="1"/>
    <x v="0"/>
    <s v="FEDERAL"/>
    <s v="ACTIVO"/>
    <s v="FRIEGHTLINER M2"/>
    <n v="2018"/>
    <s v="GUADALAJARA"/>
    <x v="0"/>
  </r>
  <r>
    <x v="5"/>
    <s v="FLETES INTERNOS ELEKTRA"/>
    <s v="DEDICADO"/>
    <n v="7003"/>
    <s v="450FE2"/>
    <s v="3ALACYCS2JDJT7090"/>
    <x v="1"/>
    <x v="0"/>
    <s v="FEDERAL"/>
    <s v="ACTIVA"/>
    <s v="FREIGHTLINER"/>
    <n v="2018"/>
    <s v="TEPOTZOTLAN"/>
    <x v="0"/>
  </r>
  <r>
    <x v="8"/>
    <s v="LAURA POSADAS"/>
    <s v="DEDICADO"/>
    <n v="201"/>
    <s v="451FE2"/>
    <s v="3ALACYCS6JDJT7089"/>
    <x v="1"/>
    <x v="0"/>
    <s v="FEDERAL"/>
    <s v="ACTIVA"/>
    <s v="FREIGHTLINER"/>
    <n v="2018"/>
    <s v="TIJUANA"/>
    <x v="0"/>
  </r>
  <r>
    <x v="5"/>
    <s v="FLETES INTERNOS ELEKTRA"/>
    <s v="DEDICADO"/>
    <n v="7020"/>
    <s v="678FE9"/>
    <s v="3ALACYCS0JDJT7055"/>
    <x v="1"/>
    <x v="0"/>
    <s v="FEDERAL"/>
    <s v="ACTIVA"/>
    <s v="FREIGHTLINER"/>
    <n v="2018"/>
    <s v="TEPOTZOTLAN"/>
    <x v="0"/>
  </r>
  <r>
    <x v="2"/>
    <s v="MTWA"/>
    <s v="DEDICADO"/>
    <s v="MT-117"/>
    <s v="78-FA-4A"/>
    <s v="3ALACYCS6JDJT7108"/>
    <x v="1"/>
    <x v="0"/>
    <s v="FEDERAL"/>
    <s v="ACTIVO"/>
    <s v="FRIEGHTLINER M2"/>
    <n v="2018"/>
    <s v="GUADALAJARA"/>
    <x v="0"/>
  </r>
  <r>
    <x v="2"/>
    <s v="FLETES INTERNOS ELEKTRA"/>
    <s v="DEDICADO"/>
    <n v="7205"/>
    <s v="814-FF3  "/>
    <s v="3ALACYCS5JDJT7049"/>
    <x v="1"/>
    <x v="0"/>
    <s v="FEDERAL"/>
    <s v="ACTIVO"/>
    <s v="FRIEGHTLINER M2"/>
    <n v="2018"/>
    <s v="GUADALAJARA"/>
    <x v="0"/>
  </r>
  <r>
    <x v="2"/>
    <s v="MTWA"/>
    <s v="DEDICADO"/>
    <s v="MT-116"/>
    <s v="819-FF-3"/>
    <s v="3ALACYCS6JDJT7092"/>
    <x v="1"/>
    <x v="0"/>
    <s v="FEDERAL"/>
    <s v="ACTIVO"/>
    <s v="FRIEGHTLINER M2"/>
    <n v="2018"/>
    <s v="GUADALAJARA"/>
    <x v="0"/>
  </r>
  <r>
    <x v="2"/>
    <s v="MTWA"/>
    <s v="DEDICADO"/>
    <s v="MT-109"/>
    <s v="822FF3"/>
    <s v="3ALACYCS1JDJT7064"/>
    <x v="1"/>
    <x v="0"/>
    <s v="FEDERAL"/>
    <s v="ACTIVO"/>
    <s v="FRIEGHTLINER M2"/>
    <n v="2018"/>
    <s v="GUADALAJARA"/>
    <x v="0"/>
  </r>
  <r>
    <x v="2"/>
    <s v="FLETES INTERNOS ELEKTRA"/>
    <s v="DEDICADO"/>
    <n v="7212"/>
    <s v="823-FE-9"/>
    <s v="3ALACYCS9JDJT7104"/>
    <x v="1"/>
    <x v="0"/>
    <s v="FEDERAL"/>
    <s v="ACTIVO"/>
    <s v="FRIEGHTLINER M2"/>
    <n v="2018"/>
    <s v="GUADALAJARA"/>
    <x v="0"/>
  </r>
  <r>
    <x v="5"/>
    <s v="FLETES INTERNOS ELEKTRA"/>
    <s v="DEDICADO"/>
    <n v="7014"/>
    <s v="82FA8A"/>
    <s v="3ALACYCS8JDJT7112"/>
    <x v="1"/>
    <x v="0"/>
    <s v="FEDERAL"/>
    <s v="ACTIVA"/>
    <s v="FREIGHTLINER"/>
    <n v="2018"/>
    <s v="TEPOTZOTLAN"/>
    <x v="0"/>
  </r>
  <r>
    <x v="5"/>
    <s v="FLETES INTERNOS ELEKTRA"/>
    <s v="DEDICADO"/>
    <n v="7013"/>
    <s v="83FA8A"/>
    <s v="3ALACYCS8JDJT7114"/>
    <x v="1"/>
    <x v="0"/>
    <s v="FEDERAL"/>
    <s v="ACTIVA"/>
    <s v="FREIGHTLINER"/>
    <n v="2018"/>
    <s v="TEPOTZOTLAN"/>
    <x v="0"/>
  </r>
  <r>
    <x v="2"/>
    <s v="FLETES INTERNOS ELEKTRA"/>
    <s v="DEDICADO"/>
    <n v="7206"/>
    <s v="862-FE-9"/>
    <s v="3ALACYCS5JDJT7052"/>
    <x v="1"/>
    <x v="0"/>
    <s v="FEDERAL"/>
    <s v="ACTIVO"/>
    <s v="FRIEGHTLINER M2"/>
    <n v="2018"/>
    <s v="GUADALAJARA"/>
    <x v="0"/>
  </r>
  <r>
    <x v="1"/>
    <s v="MTWA"/>
    <s v="DEDICADO"/>
    <s v="MT100"/>
    <s v="865-FE-9"/>
    <s v="3ALACYCS4JDJT7060"/>
    <x v="1"/>
    <x v="0"/>
    <s v="FEDERAL"/>
    <s v="ACTIVA"/>
    <s v=" FREIGHTLINER"/>
    <n v="2018"/>
    <s v="VILLAHERMOSA"/>
    <x v="0"/>
  </r>
  <r>
    <x v="5"/>
    <s v="FLETES INTERNOS ELEKTRA"/>
    <s v="DEDICADO"/>
    <n v="7001"/>
    <s v="873FE9"/>
    <s v="3ALACYCS2JDJT7073"/>
    <x v="1"/>
    <x v="0"/>
    <s v="FEDERAL"/>
    <s v="ACTIVA"/>
    <s v="FREIGHTLINER"/>
    <n v="2018"/>
    <s v="TEPOTZOTLAN"/>
    <x v="0"/>
  </r>
  <r>
    <x v="5"/>
    <s v="LOGISTICA DL"/>
    <s v="DEDICADO"/>
    <s v="DL-112"/>
    <s v="874FE9"/>
    <s v="3ALACYCS4JDJT7124"/>
    <x v="1"/>
    <x v="0"/>
    <s v="FEDERAL"/>
    <s v="ACTIVA"/>
    <s v="FREIGHTLINER"/>
    <n v="2018"/>
    <s v="TEPOTZOTLAN"/>
    <x v="0"/>
  </r>
  <r>
    <x v="5"/>
    <s v="FLETES INTERNOS ELEKTRA"/>
    <s v="DEDICADO"/>
    <n v="7004"/>
    <s v="875FE9"/>
    <s v="3ALACYCS2JDJT7087"/>
    <x v="1"/>
    <x v="0"/>
    <s v="FEDERAL"/>
    <s v="ACTIVA"/>
    <s v="FREIGHTLINER"/>
    <n v="2018"/>
    <s v="TEPOTZOTLAN"/>
    <x v="0"/>
  </r>
  <r>
    <x v="5"/>
    <s v="LOGISTICA DL"/>
    <s v="DEDICADO"/>
    <s v="DL-111"/>
    <s v="877FE9"/>
    <s v="3ALACYCS0JDJT7119"/>
    <x v="1"/>
    <x v="0"/>
    <s v="FEDERAL"/>
    <s v="ACTIVA"/>
    <s v="FREIGHTLINER"/>
    <n v="2018"/>
    <s v="TEPOTZOTLAN"/>
    <x v="0"/>
  </r>
  <r>
    <x v="5"/>
    <s v="FLETES INTERNOS ELEKTRA"/>
    <s v="DEDICADO"/>
    <n v="7010"/>
    <s v="903FE9"/>
    <s v="3ALACYCS8JDJT7115"/>
    <x v="1"/>
    <x v="0"/>
    <s v="FEDERAL"/>
    <s v="ACTIVA"/>
    <s v="FREIGHTLINER"/>
    <n v="2018"/>
    <s v="TEPOTZOTLAN"/>
    <x v="0"/>
  </r>
  <r>
    <x v="5"/>
    <s v="LOGISTICA DL"/>
    <s v="DEDICADO"/>
    <s v="DL-060"/>
    <s v="945FE1"/>
    <s v="3ALACYCS4JDJT7057"/>
    <x v="1"/>
    <x v="0"/>
    <s v="FEDERAL"/>
    <s v="ACTIVA"/>
    <s v="FREIGHTLINER"/>
    <n v="2018"/>
    <s v="TEPOTZOTLAN"/>
    <x v="0"/>
  </r>
  <r>
    <x v="2"/>
    <s v="FLETES INTERNOS ELEKTRA"/>
    <s v="DEDICADO"/>
    <n v="7202"/>
    <s v="946FE1"/>
    <s v="3ALACYCS2JDJT7056"/>
    <x v="1"/>
    <x v="0"/>
    <s v="FEDERAL"/>
    <s v="ACTIVO"/>
    <s v="FRIEGHTLINER M2"/>
    <n v="2018"/>
    <s v="GUADALAJARA"/>
    <x v="0"/>
  </r>
  <r>
    <x v="2"/>
    <s v="FLETES INTERNOS ELEKTRA"/>
    <s v="DEDICADO"/>
    <n v="7210"/>
    <s v="948FE1"/>
    <s v="3ALACYCS9JDJT7054"/>
    <x v="1"/>
    <x v="0"/>
    <s v="FEDERAL"/>
    <s v="ACTIVO"/>
    <s v="FRIEGHTLINER M2"/>
    <n v="2018"/>
    <s v="GUADALAJARA"/>
    <x v="0"/>
  </r>
  <r>
    <x v="2"/>
    <s v="FLETES INTERNOS ELEKTRA"/>
    <s v="DEDICADO"/>
    <n v="7203"/>
    <s v="950FE1"/>
    <s v="3ALACYCS3JDJT7051"/>
    <x v="1"/>
    <x v="0"/>
    <s v="FEDERAL"/>
    <s v="ACTIVO"/>
    <s v="FRIEGHTLINER M2"/>
    <n v="2018"/>
    <s v="GUADALAJARA"/>
    <x v="0"/>
  </r>
  <r>
    <x v="2"/>
    <s v="FLETES INTERNOS ELEKTRA"/>
    <s v="DEDICADO"/>
    <n v="7201"/>
    <s v="961FE1"/>
    <s v="3ALACYCS0JDJT7086"/>
    <x v="1"/>
    <x v="0"/>
    <s v="FEDERAL"/>
    <s v="ACTIVO"/>
    <s v="FRIEGHTLINER M2"/>
    <n v="2018"/>
    <s v="GUADALAJARA"/>
    <x v="0"/>
  </r>
  <r>
    <x v="5"/>
    <s v="FLETES INTERNOS ELEKTRA"/>
    <s v="DEDICADO"/>
    <n v="7023"/>
    <s v="962FE1"/>
    <s v="3ALACYCS9JDJT7085"/>
    <x v="1"/>
    <x v="0"/>
    <s v="FEDERAL"/>
    <s v="ACTIVA"/>
    <s v="FREIGHTLINER"/>
    <n v="2018"/>
    <s v="TEPOTZOTLAN"/>
    <x v="0"/>
  </r>
  <r>
    <x v="5"/>
    <s v="LOGISTICA DL"/>
    <s v="DEDICADO"/>
    <s v="DL-025"/>
    <s v="963FE1"/>
    <s v="3ALACYCS7JDJT7084"/>
    <x v="1"/>
    <x v="0"/>
    <s v="FEDERAL"/>
    <s v="ACTIVA"/>
    <s v="FREIGHTLINER"/>
    <n v="2018"/>
    <s v="TEPOTZOTLAN"/>
    <x v="0"/>
  </r>
  <r>
    <x v="6"/>
    <s v="ALC"/>
    <s v="DEDICADO"/>
    <n v="1801"/>
    <s v="966FE1"/>
    <s v="3ALACYCS1JDJT7081"/>
    <x v="1"/>
    <x v="0"/>
    <s v="FEDERAL"/>
    <s v="ACTIVA"/>
    <s v=" FREIGHTLINER"/>
    <n v="2018"/>
    <s v="LAREDO"/>
    <x v="0"/>
  </r>
  <r>
    <x v="6"/>
    <s v="ALC"/>
    <s v="DEDICADO"/>
    <n v="1802"/>
    <s v="967FE1"/>
    <s v="3ALACYCSXJDJT7080"/>
    <x v="1"/>
    <x v="0"/>
    <s v="FEDERAL"/>
    <s v="ACTIVA"/>
    <s v=" FREIGHTLINER"/>
    <n v="2018"/>
    <s v="LAREDO"/>
    <x v="0"/>
  </r>
  <r>
    <x v="6"/>
    <s v="ALC"/>
    <s v="DEDICADO"/>
    <n v="1803"/>
    <s v="968FE1"/>
    <s v="3ALACYCS3JDJT7079"/>
    <x v="1"/>
    <x v="0"/>
    <s v="FEDERAL"/>
    <s v="ACTIVA"/>
    <s v=" FREIGHTLINER"/>
    <n v="2018"/>
    <s v="LAREDO"/>
    <x v="0"/>
  </r>
  <r>
    <x v="5"/>
    <s v="LOGISTICA DL"/>
    <s v="DEDICADO"/>
    <s v="DL-015"/>
    <s v="969FE1"/>
    <s v="3ALACYCS1JDJT7078"/>
    <x v="1"/>
    <x v="0"/>
    <s v="FEDERAL"/>
    <s v="ACTIVA"/>
    <s v="FREIGHTLINER"/>
    <n v="2018"/>
    <s v="TEPOTZOTLAN"/>
    <x v="0"/>
  </r>
  <r>
    <x v="5"/>
    <s v="LOGISTICA DL"/>
    <s v="DEDICADO"/>
    <s v="DL-010"/>
    <s v="971FE1"/>
    <s v="3ALACYCSXJDJT7077"/>
    <x v="1"/>
    <x v="0"/>
    <s v="FEDERAL"/>
    <s v="ACTIVA"/>
    <s v="FREIGHTLINER"/>
    <n v="2018"/>
    <s v="TEPOTZOTLAN"/>
    <x v="0"/>
  </r>
  <r>
    <x v="6"/>
    <s v="ALC"/>
    <s v="DEDICADO"/>
    <n v="1804"/>
    <s v="972FE1"/>
    <s v="3ALACYCS8JDJT7076"/>
    <x v="1"/>
    <x v="0"/>
    <s v="FEDERAL"/>
    <s v="ACTIVA"/>
    <s v=" FREIGHTLINER"/>
    <n v="2018"/>
    <s v="LAREDO"/>
    <x v="0"/>
  </r>
  <r>
    <x v="6"/>
    <s v="ALC"/>
    <s v="DEDICADO"/>
    <n v="1805"/>
    <s v="973FE1"/>
    <s v="3ALACYCS6JDJT7075"/>
    <x v="1"/>
    <x v="0"/>
    <s v="FEDERAL"/>
    <s v="ACTIVA"/>
    <s v=" FREIGHTLINER"/>
    <n v="2018"/>
    <s v="LAREDO"/>
    <x v="0"/>
  </r>
  <r>
    <x v="6"/>
    <s v="ALC"/>
    <s v="DEDICADO"/>
    <n v="1806"/>
    <s v="974FE1"/>
    <s v="3ALACYCS4JDJT7074"/>
    <x v="1"/>
    <x v="0"/>
    <s v="FEDERAL"/>
    <s v="ACTIVA"/>
    <s v=" FREIGHTLINER"/>
    <n v="2018"/>
    <s v="LAREDO"/>
    <x v="0"/>
  </r>
  <r>
    <x v="5"/>
    <s v="LOGISTICA DL"/>
    <s v="DEDICADO"/>
    <s v="DL-004"/>
    <s v="976FE1"/>
    <s v="3ALACYCS0JDJT7072"/>
    <x v="1"/>
    <x v="0"/>
    <s v="FEDERAL"/>
    <s v="ACTIVA"/>
    <s v="FREIGHTLINER"/>
    <n v="2018"/>
    <s v="TEPOTZOTLAN"/>
    <x v="0"/>
  </r>
  <r>
    <x v="2"/>
    <s v="FLETES INTERNOS ELEKTRA"/>
    <s v="DEDICADO"/>
    <n v="7209"/>
    <s v="977FE1"/>
    <s v="3ALACYCS7JDJT7053"/>
    <x v="1"/>
    <x v="0"/>
    <s v="FEDERAL"/>
    <s v="ACTIVO"/>
    <s v="FRIEGHTLINER M2"/>
    <n v="2018"/>
    <s v="GUADALAJARA"/>
    <x v="0"/>
  </r>
  <r>
    <x v="5"/>
    <s v="LOGISTICA DL"/>
    <s v="DEDICADO"/>
    <s v="DL-005"/>
    <s v="978FE1"/>
    <s v="3ALACYCS9JDJT7071"/>
    <x v="1"/>
    <x v="0"/>
    <s v="FEDERAL"/>
    <s v="ACTIVA"/>
    <s v="FREIGHTLINER"/>
    <n v="2018"/>
    <s v="TEPOTZOTLAN"/>
    <x v="0"/>
  </r>
  <r>
    <x v="5"/>
    <s v="LOGISTICA DL"/>
    <s v="DEDICADO"/>
    <s v="DL-006"/>
    <s v="979FE1"/>
    <s v="3ALACYCS7JDJT7070"/>
    <x v="1"/>
    <x v="0"/>
    <s v="FEDERAL"/>
    <s v="ACTIVA"/>
    <s v="FREIGHTLINER"/>
    <n v="2018"/>
    <s v="TEPOTZOTLAN"/>
    <x v="0"/>
  </r>
  <r>
    <x v="5"/>
    <s v="LOGISTICA DL"/>
    <s v="DEDICADO"/>
    <s v="DL-003"/>
    <s v="980FE1"/>
    <s v="3ALACYCS0JDJT7069"/>
    <x v="1"/>
    <x v="0"/>
    <s v="FEDERAL"/>
    <s v="ACTIVA"/>
    <s v="FREIGHTLINER"/>
    <n v="2018"/>
    <s v="TEPOTZOTLAN"/>
    <x v="0"/>
  </r>
  <r>
    <x v="2"/>
    <s v="FLETES INTERNOS ELEKTRA"/>
    <s v="DEDICADO"/>
    <n v="7211"/>
    <s v="981FE1"/>
    <s v="3ALACYCS9JDJT7068"/>
    <x v="1"/>
    <x v="0"/>
    <s v="FEDERAL"/>
    <s v="ACTIVO"/>
    <s v="FRIEGHTLINER M2"/>
    <n v="2018"/>
    <s v="GUADALAJARA"/>
    <x v="0"/>
  </r>
  <r>
    <x v="5"/>
    <s v="FLETES INTERNOS ELEKTRA"/>
    <s v="DEDICADO"/>
    <n v="7015"/>
    <s v="982FE1"/>
    <s v="3ALACYCS7JDJT7067"/>
    <x v="1"/>
    <x v="0"/>
    <s v="FEDERAL"/>
    <s v="ACTIVA"/>
    <s v="FREIGHTLINER"/>
    <n v="2018"/>
    <s v="TEPOTZOTLAN"/>
    <x v="0"/>
  </r>
  <r>
    <x v="5"/>
    <s v="LOGISTICA DL"/>
    <s v="DEDICADO"/>
    <s v="DL-001"/>
    <s v="984FE1"/>
    <s v="3ALACYCS3JDJT7065"/>
    <x v="1"/>
    <x v="0"/>
    <s v="FEDERAL"/>
    <s v="ACTIVA"/>
    <s v="FREIGHTLINER"/>
    <n v="2018"/>
    <s v="TEPOTZOTLAN"/>
    <x v="0"/>
  </r>
  <r>
    <x v="5"/>
    <s v="LOGISTICA DL"/>
    <s v="DEDICADO"/>
    <s v="DL-009"/>
    <s v="987FE1"/>
    <s v="3ALACYCS8JDJT7062"/>
    <x v="1"/>
    <x v="0"/>
    <s v="FEDERAL"/>
    <s v="ACTIVA"/>
    <s v="FREIGHTLINER"/>
    <n v="2018"/>
    <s v="TEPOTZOTLAN"/>
    <x v="0"/>
  </r>
  <r>
    <x v="5"/>
    <s v="LOGISTICA DL"/>
    <s v="DEDICADO"/>
    <s v="DL-105"/>
    <s v="017FF3"/>
    <s v="MEC0574P8MP043377"/>
    <x v="3"/>
    <x v="0"/>
    <s v="FEDERAL"/>
    <s v="ACTIVA"/>
    <s v="FREIGHTLINER"/>
    <n v="2020"/>
    <s v="TEPOTZOTLAN"/>
    <x v="0"/>
  </r>
  <r>
    <x v="5"/>
    <s v="LOGISTICA DL"/>
    <s v="DEDICADO"/>
    <s v="DL-108"/>
    <s v="018FF3"/>
    <s v="MEC0574P0MP043437"/>
    <x v="3"/>
    <x v="0"/>
    <s v="FEDERAL"/>
    <s v="ACTIVA"/>
    <s v="FREIGHTLINER"/>
    <n v="2020"/>
    <s v="TEPOTZOTLAN"/>
    <x v="0"/>
  </r>
  <r>
    <x v="5"/>
    <s v="LOGISTICA DL"/>
    <s v="DEDICADO"/>
    <s v="DL-109"/>
    <s v="023FF3"/>
    <s v="MEC0574P1MP043317"/>
    <x v="3"/>
    <x v="0"/>
    <s v="FEDERAL"/>
    <s v="ACTIVA"/>
    <s v="FREIGHTLINER"/>
    <n v="2020"/>
    <s v="TEPOTZOTLAN"/>
    <x v="0"/>
  </r>
  <r>
    <x v="5"/>
    <s v="LOGISTICA DL"/>
    <s v="DEDICADO"/>
    <s v="DL-107"/>
    <s v="027FF3"/>
    <s v="MEC0574P4MP043392"/>
    <x v="3"/>
    <x v="0"/>
    <s v="FEDERAL"/>
    <s v="ACTIVA"/>
    <s v="FREIGHTLINER"/>
    <n v="2020"/>
    <s v="TEPOTZOTLAN"/>
    <x v="0"/>
  </r>
  <r>
    <x v="5"/>
    <s v="LOGISTICA DL"/>
    <s v="DEDICADO"/>
    <s v="DL-103"/>
    <s v="573FF2"/>
    <s v="MEC0574PXLP040334"/>
    <x v="3"/>
    <x v="0"/>
    <s v="FEDERAL"/>
    <s v="ACTIVA"/>
    <s v="FREIGHTLINER"/>
    <n v="2020"/>
    <s v="TEPOTZOTLAN"/>
    <x v="0"/>
  </r>
  <r>
    <x v="5"/>
    <s v="LOGISTICA DL"/>
    <s v="DEDICADO"/>
    <s v="DL-098"/>
    <s v="577FF2"/>
    <s v="MEC0574P1LP038956"/>
    <x v="3"/>
    <x v="0"/>
    <s v="FEDERAL"/>
    <s v="ACTIVA"/>
    <s v="FREIGHTLINER"/>
    <n v="2020"/>
    <s v="TEPOTZOTLAN"/>
    <x v="0"/>
  </r>
  <r>
    <x v="5"/>
    <s v="LOGISTICA DL"/>
    <s v="DEDICADO"/>
    <s v="DL-096"/>
    <s v="578FF2"/>
    <s v="MEC0574P1LP038942"/>
    <x v="3"/>
    <x v="0"/>
    <s v="FEDERAL"/>
    <s v="ACTIVA"/>
    <s v="FREIGHTLINER"/>
    <n v="2020"/>
    <s v="TEPOTZOTLAN"/>
    <x v="0"/>
  </r>
  <r>
    <x v="5"/>
    <s v="LOGISTICA DL"/>
    <s v="DEDICADO"/>
    <s v="DL-102"/>
    <s v="579FF2"/>
    <s v="MEC0574P7LP039173"/>
    <x v="3"/>
    <x v="0"/>
    <s v="FEDERAL"/>
    <s v="ACTIVA"/>
    <s v="FREIGHTLINER"/>
    <n v="2020"/>
    <s v="TEPOTZOTLAN"/>
    <x v="0"/>
  </r>
  <r>
    <x v="5"/>
    <s v="LOGISTICA DL"/>
    <s v="DEDICADO"/>
    <s v="DL-097"/>
    <s v="580FF2"/>
    <s v="MEC0574P6LP038743"/>
    <x v="3"/>
    <x v="0"/>
    <s v="FEDERAL"/>
    <s v="ACTIVA"/>
    <s v="FREIGHTLINER"/>
    <n v="2020"/>
    <s v="TEPOTZOTLAN"/>
    <x v="0"/>
  </r>
  <r>
    <x v="5"/>
    <s v="LOGISTICA DL"/>
    <s v="DEDICADO"/>
    <s v="DL-104"/>
    <s v="582FF2"/>
    <s v="MEC0574P6LP038936"/>
    <x v="3"/>
    <x v="0"/>
    <s v="FEDERAL"/>
    <s v="ACTIVA"/>
    <s v="FREIGHTLINER"/>
    <n v="2020"/>
    <s v="TEPOTZOTLAN"/>
    <x v="0"/>
  </r>
  <r>
    <x v="5"/>
    <s v="FLETES INTERNOS ELEKTRA"/>
    <s v="DEDICADO"/>
    <n v="3070"/>
    <s v="LE82712"/>
    <s v="W1X4D2HZ2LN085564"/>
    <x v="4"/>
    <x v="2"/>
    <s v="FEDERAL"/>
    <s v="ACTIVA"/>
    <s v="MERCEDES BENZ"/>
    <n v="2020"/>
    <s v="TEPOTZOTLAN"/>
    <x v="1"/>
  </r>
  <r>
    <x v="5"/>
    <s v="FLETES INTERNOS ELEKTRA"/>
    <s v="DEDICADO"/>
    <n v="3058"/>
    <s v="LE83136"/>
    <s v="W1X4D2HZ8LN086072"/>
    <x v="4"/>
    <x v="4"/>
    <s v="FEDERAL"/>
    <s v="ACTIVA"/>
    <s v="MERCEDES BENZ"/>
    <n v="2020"/>
    <s v="TEPOTZOTLAN"/>
    <x v="2"/>
  </r>
  <r>
    <x v="5"/>
    <s v="FLETES INTERNOS ELEKTRA"/>
    <s v="DEDICADO"/>
    <n v="3075"/>
    <s v="LE81454"/>
    <s v="W1X4D2HZ8LN085892"/>
    <x v="4"/>
    <x v="5"/>
    <s v="FEDERAL"/>
    <s v="ACTIVA"/>
    <s v="MERCEDES BENZ"/>
    <n v="2020"/>
    <s v="TEPOTZOTLAN"/>
    <x v="3"/>
  </r>
  <r>
    <x v="5"/>
    <s v="FLETES INTERNOS ELEKTRA"/>
    <s v="DEDICADO"/>
    <n v="3082"/>
    <s v="LE81461"/>
    <s v="W1X4D2HZ2LN085421"/>
    <x v="4"/>
    <x v="5"/>
    <s v="FEDERAL"/>
    <s v="ACTIVA"/>
    <s v="MERCEDES BENZ"/>
    <n v="2020"/>
    <s v="TEPOTZOTLAN"/>
    <x v="3"/>
  </r>
  <r>
    <x v="5"/>
    <s v="FLETES INTERNOS ELEKTRA"/>
    <s v="DEDICADO"/>
    <n v="3066"/>
    <s v="LE82695"/>
    <s v="W1X4D2HZ3LN085654"/>
    <x v="4"/>
    <x v="5"/>
    <s v="FEDERAL"/>
    <s v="ACTIVA"/>
    <s v="MERCEDES BENZ"/>
    <n v="2020"/>
    <s v="TEPOTZOTLAN"/>
    <x v="3"/>
  </r>
  <r>
    <x v="5"/>
    <s v="FLETES INTERNOS ELEKTRA"/>
    <s v="DEDICADO"/>
    <n v="3085"/>
    <s v="LE83047"/>
    <s v="W1X4D2HZ2LN085659"/>
    <x v="4"/>
    <x v="5"/>
    <s v="FEDERAL"/>
    <s v="ACTIVA"/>
    <s v="MERCEDES BENZ"/>
    <n v="2020"/>
    <s v="TEPOTZOTLAN"/>
    <x v="3"/>
  </r>
  <r>
    <x v="5"/>
    <s v="FLETES INTERNOS ELEKTRA"/>
    <s v="DEDICADO"/>
    <n v="3080"/>
    <s v="LE83112"/>
    <s v="W1X4D2HZ2LN085337"/>
    <x v="4"/>
    <x v="5"/>
    <s v="FEDERAL"/>
    <s v="ACTIVA"/>
    <s v="MERCEDES BENZ"/>
    <n v="2020"/>
    <s v="TEPOTZOTLAN"/>
    <x v="3"/>
  </r>
  <r>
    <x v="5"/>
    <s v="FLETES INTERNOS ELEKTRA"/>
    <s v="DEDICADO"/>
    <n v="3086"/>
    <s v="LE83126"/>
    <s v="W1X4D2HZ0LN085661"/>
    <x v="4"/>
    <x v="5"/>
    <s v="FEDERAL"/>
    <s v="ACTIVA"/>
    <s v="MERCEDES BENZ"/>
    <n v="2020"/>
    <s v="TEPOTZOTLAN"/>
    <x v="3"/>
  </r>
  <r>
    <x v="5"/>
    <s v="FLETES INTERNOS ELEKTRA"/>
    <s v="DEDICADO"/>
    <n v="3051"/>
    <s v="LE85020"/>
    <s v="W1X4D2HZ1LN085345"/>
    <x v="4"/>
    <x v="5"/>
    <s v="FEDERAL"/>
    <s v="ACTIVA"/>
    <s v="MERCEDES BENZ"/>
    <n v="2020"/>
    <s v="TEPOTZOTLAN"/>
    <x v="3"/>
  </r>
  <r>
    <x v="5"/>
    <s v="FLETES INTERNOS ELEKTRA"/>
    <s v="DEDICADO"/>
    <n v="3050"/>
    <s v="LE80052"/>
    <s v="W1X4D2HZ6LN085891"/>
    <x v="4"/>
    <x v="6"/>
    <s v="FEDERAL"/>
    <s v="ACTIVA"/>
    <s v="MERCEDES BENZ"/>
    <n v="2020"/>
    <s v="TEPOTZOTLAN"/>
    <x v="2"/>
  </r>
  <r>
    <x v="5"/>
    <s v="FLETES INTERNOS ELEKTRA"/>
    <s v="DEDICADO"/>
    <n v="3077"/>
    <s v="LE81471"/>
    <s v="W1X4D2HZ9LN085660"/>
    <x v="4"/>
    <x v="2"/>
    <s v="FEDERAL"/>
    <s v="ACTIVA"/>
    <s v="MERCEDES BENZ"/>
    <n v="2020"/>
    <s v="TEPOTZOTLAN"/>
    <x v="1"/>
  </r>
  <r>
    <x v="5"/>
    <s v="FLETES INTERNOS ELEKTRA"/>
    <s v="DEDICADO"/>
    <n v="3076"/>
    <s v="LE82582"/>
    <s v="W1X4D2HZ8LN085794"/>
    <x v="4"/>
    <x v="2"/>
    <s v="FEDERAL"/>
    <s v="ACTIVA"/>
    <s v="MERCEDES BENZ"/>
    <n v="2020"/>
    <s v="TEPOTZOTLAN"/>
    <x v="1"/>
  </r>
  <r>
    <x v="5"/>
    <s v="FLETES INTERNOS ELEKTRA"/>
    <s v="DEDICADO"/>
    <n v="3079"/>
    <s v="LE82590"/>
    <s v="W1X4D2HZ0LN085336"/>
    <x v="4"/>
    <x v="2"/>
    <s v="FEDERAL"/>
    <s v="ACTIVA"/>
    <s v="MERCEDES BENZ"/>
    <n v="2020"/>
    <s v="TEPOTZOTLAN"/>
    <x v="1"/>
  </r>
  <r>
    <x v="5"/>
    <s v="FLETES INTERNOS ELEKTRA"/>
    <s v="DEDICADO"/>
    <n v="3057"/>
    <s v="LE83080"/>
    <s v="W1X4D2HZ4LN085663"/>
    <x v="4"/>
    <x v="6"/>
    <s v="FEDERAL"/>
    <s v="ACTIVA"/>
    <s v="MERCEDES BENZ"/>
    <n v="2020"/>
    <s v="TEPOTZOTLAN"/>
    <x v="2"/>
  </r>
  <r>
    <x v="5"/>
    <s v="FLETES INTERNOS ELEKTRA"/>
    <s v="DEDICADO"/>
    <n v="3040"/>
    <s v="LE86428"/>
    <s v="W1X4D2HZ4LN085338"/>
    <x v="4"/>
    <x v="6"/>
    <s v="FEDERAL"/>
    <s v="ACTIVA"/>
    <s v="MERCEDES BENZ"/>
    <n v="2020"/>
    <s v="TEPOTZOTLAN"/>
    <x v="2"/>
  </r>
  <r>
    <x v="5"/>
    <s v="FLETES INTERNOS ELEKTRA"/>
    <s v="DEDICADO"/>
    <n v="3048"/>
    <s v="LE86439"/>
    <s v="W1X4D2HZ2LN085662"/>
    <x v="4"/>
    <x v="6"/>
    <s v="FEDERAL"/>
    <s v="ACTIVA"/>
    <s v="MERCEDES BENZ"/>
    <n v="2020"/>
    <s v="TEPOTZOTLAN"/>
    <x v="2"/>
  </r>
  <r>
    <x v="5"/>
    <s v="FLETES INTERNOS ELEKTRA"/>
    <s v="DEDICADO"/>
    <n v="3047"/>
    <s v="LE86458"/>
    <s v="W1X4D2HZXLN085344"/>
    <x v="4"/>
    <x v="2"/>
    <s v="FEDERAL"/>
    <s v="ACTIVA"/>
    <s v="MERCEDES BENZ"/>
    <n v="2020"/>
    <s v="TEPOTZOTLAN"/>
    <x v="1"/>
  </r>
  <r>
    <x v="1"/>
    <s v="MTWA"/>
    <s v="DEDICADO"/>
    <s v="MT232"/>
    <s v="572FF2"/>
    <s v="MEC0574P8LP038937"/>
    <x v="3"/>
    <x v="1"/>
    <s v="FEDERAL"/>
    <s v="ACTIVA"/>
    <s v=" FREIGHTLINER"/>
    <n v="2020"/>
    <s v="PUEBLA"/>
    <x v="0"/>
  </r>
  <r>
    <x v="5"/>
    <s v="FLETES INTERNOS ELEKTRA"/>
    <s v="DEDICADO"/>
    <n v="3049"/>
    <s v="LD36034"/>
    <s v="W1X4D2HZ5LN085896"/>
    <x v="4"/>
    <x v="2"/>
    <s v="FEDERAL"/>
    <s v="ACTIVA"/>
    <s v="MERCEDES BENZ"/>
    <n v="2020"/>
    <s v="TEPOTZOTLAN"/>
    <x v="1"/>
  </r>
  <r>
    <x v="5"/>
    <s v="FLETES INTERNOS ELEKTRA"/>
    <s v="DEDICADO"/>
    <n v="3074"/>
    <s v="LE81451"/>
    <s v="W1X4D2HZ0LN085563"/>
    <x v="4"/>
    <x v="2"/>
    <s v="FEDERAL"/>
    <s v="ACTIVA"/>
    <s v="MERCEDES BENZ"/>
    <n v="2020"/>
    <s v="TEPOTZOTLAN"/>
    <x v="1"/>
  </r>
  <r>
    <x v="5"/>
    <s v="FLETES INTERNOS ELEKTRA"/>
    <s v="DEDICADO"/>
    <n v="3078"/>
    <s v="LE82592"/>
    <s v="W1X4D2HZ6LN085423"/>
    <x v="4"/>
    <x v="7"/>
    <s v="FEDERAL"/>
    <s v="ACTIVA"/>
    <s v="MERCEDES BENZ"/>
    <n v="2020"/>
    <s v="TEPOTZOTLAN"/>
    <x v="2"/>
  </r>
  <r>
    <x v="5"/>
    <s v="FLETES INTERNOS ELEKTRA"/>
    <s v="DEDICADO"/>
    <n v="3067"/>
    <s v="LE82705"/>
    <s v="W1X4D2HZ8LN086069"/>
    <x v="4"/>
    <x v="2"/>
    <s v="FEDERAL"/>
    <s v="ACTIVA"/>
    <s v="MERCEDES BENZ"/>
    <n v="2020"/>
    <s v="TEPOTZOTLAN"/>
    <x v="1"/>
  </r>
  <r>
    <x v="5"/>
    <s v="FLETES INTERNOS ELEKTRA"/>
    <s v="DEDICADO"/>
    <n v="3071"/>
    <s v="LE82708"/>
    <s v="W1X4D2HZ4LN085341"/>
    <x v="4"/>
    <x v="7"/>
    <s v="FEDERAL"/>
    <s v="ACTIVA"/>
    <s v="MERCEDES BENZ"/>
    <n v="2020"/>
    <s v="TEPOTZOTLAN"/>
    <x v="2"/>
  </r>
  <r>
    <x v="5"/>
    <s v="FLETES INTERNOS ELEKTRA"/>
    <s v="DEDICADO"/>
    <n v="3069"/>
    <s v="LE82772"/>
    <s v="W1X4D2HZ4LN085792"/>
    <x v="4"/>
    <x v="2"/>
    <s v="FEDERAL"/>
    <s v="ACTIVA"/>
    <s v="MERCEDES BENZ"/>
    <n v="2020"/>
    <s v="TEPOTZOTLAN"/>
    <x v="1"/>
  </r>
  <r>
    <x v="5"/>
    <s v="FLETES INTERNOS ELEKTRA"/>
    <s v="DEDICADO"/>
    <n v="3087"/>
    <s v="LE82850"/>
    <s v="W1X4D2HZ3LN085895"/>
    <x v="4"/>
    <x v="2"/>
    <s v="FEDERAL"/>
    <s v="ACTIVA"/>
    <s v="MERCEDES BENZ"/>
    <n v="2020"/>
    <s v="TEPOTZOTLAN"/>
    <x v="1"/>
  </r>
  <r>
    <x v="5"/>
    <s v="FLETES INTERNOS ELEKTRA"/>
    <s v="DEDICADO"/>
    <n v="3059"/>
    <s v="LE83079"/>
    <s v="W1X4D2HZ9LN085562"/>
    <x v="4"/>
    <x v="7"/>
    <s v="FEDERAL"/>
    <s v="ACTIVA"/>
    <s v="MERCEDES BENZ"/>
    <n v="2020"/>
    <s v="TEPOTZOTLAN"/>
    <x v="2"/>
  </r>
  <r>
    <x v="5"/>
    <s v="FLETES INTERNOS ELEKTRA"/>
    <s v="DEDICADO"/>
    <n v="3081"/>
    <s v="LE86418"/>
    <s v="W1X4D2HZ8LN085424"/>
    <x v="4"/>
    <x v="2"/>
    <s v="FEDERAL"/>
    <s v="ACTIVA"/>
    <s v="MERCEDES BENZ"/>
    <n v="2020"/>
    <s v="TEPOTZOTLAN"/>
    <x v="1"/>
  </r>
  <r>
    <x v="5"/>
    <s v="FLETES INTERNOS ELEKTRA"/>
    <s v="DEDICADO"/>
    <n v="3041"/>
    <s v="LE86425"/>
    <s v="W1X4D2HZ2LN085340"/>
    <x v="4"/>
    <x v="2"/>
    <s v="FEDERAL"/>
    <s v="ACTIVA"/>
    <s v="MERCEDES BENZ"/>
    <n v="2020"/>
    <s v="TEPOTZOTLAN"/>
    <x v="1"/>
  </r>
  <r>
    <x v="5"/>
    <s v="FLETES INTERNOS ELEKTRA"/>
    <s v="DEDICADO"/>
    <n v="3046"/>
    <s v="LE86448"/>
    <s v="W1X4D2HZ4LN086067"/>
    <x v="4"/>
    <x v="2"/>
    <s v="FEDERAL"/>
    <s v="ACTIVA"/>
    <s v="MERCEDES BENZ"/>
    <n v="2020"/>
    <s v="TEPOTZOTLAN"/>
    <x v="1"/>
  </r>
  <r>
    <x v="5"/>
    <s v="FLETES INTERNOS ELEKTRA"/>
    <s v="DEDICADO"/>
    <n v="3044"/>
    <s v="LE86451"/>
    <s v="W1X4D2HZ1LN085894"/>
    <x v="4"/>
    <x v="2"/>
    <s v="FEDERAL"/>
    <s v="ACTIVA"/>
    <s v="MERCEDES BENZ"/>
    <n v="2020"/>
    <s v="TEPOTZOTLAN"/>
    <x v="1"/>
  </r>
  <r>
    <x v="5"/>
    <s v="FLETES INTERNOS ELEKTRA"/>
    <s v="DEDICADO"/>
    <n v="3042"/>
    <s v="LE88801"/>
    <s v="W1X4D2HZ7LN085897"/>
    <x v="4"/>
    <x v="7"/>
    <s v="FEDERAL"/>
    <s v="ACTIVA"/>
    <s v="MERCEDES BENZ"/>
    <n v="2020"/>
    <s v="TEPOTZOTLAN"/>
    <x v="2"/>
  </r>
  <r>
    <x v="5"/>
    <s v="FLETES INTERNOS ELEKTRA"/>
    <s v="DEDICADO"/>
    <n v="3088"/>
    <s v="LE91140"/>
    <s v="W1X4D2HZ6LN086071"/>
    <x v="4"/>
    <x v="4"/>
    <s v="FEDERAL"/>
    <s v="ACTIVA"/>
    <s v="MERCEDES BENZ"/>
    <n v="2020"/>
    <s v="TEPOTZOTLAN"/>
    <x v="2"/>
  </r>
  <r>
    <x v="5"/>
    <s v="FLETES INTERNOS ELEKTRA"/>
    <s v="DEDICADO"/>
    <n v="3072"/>
    <s v="LE82694"/>
    <s v="W1X4D2HZ2LN086066"/>
    <x v="4"/>
    <x v="2"/>
    <s v="FEDERAL"/>
    <s v="ACTIVA"/>
    <s v="MERCEDES BENZ"/>
    <n v="2020"/>
    <s v="TEPOTZOTLAN"/>
    <x v="1"/>
  </r>
  <r>
    <x v="5"/>
    <s v="FLETES INTERNOS ELEKTRA"/>
    <s v="DEDICADO"/>
    <n v="3055"/>
    <s v="LE83114"/>
    <s v="W1X4D2HZXLN085893"/>
    <x v="4"/>
    <x v="2"/>
    <s v="FEDERAL"/>
    <s v="ACTIVA"/>
    <s v="MERCEDES BENZ"/>
    <n v="2020"/>
    <s v="TEPOTZOTLAN"/>
    <x v="1"/>
  </r>
  <r>
    <x v="5"/>
    <s v="FLETES INTERNOS ELEKTRA"/>
    <s v="DEDICADO"/>
    <n v="3073"/>
    <s v="LE81481"/>
    <s v="W1X4D2HZ4LN086070"/>
    <x v="4"/>
    <x v="2"/>
    <s v="FEDERAL"/>
    <s v="ACTIVA"/>
    <s v="MERCEDES BENZ"/>
    <n v="2020"/>
    <s v="TEPOTZOTLAN"/>
    <x v="1"/>
  </r>
  <r>
    <x v="5"/>
    <s v="FLETES INTERNOS ELEKTRA"/>
    <s v="DEDICADO"/>
    <n v="3083"/>
    <s v="LE82721"/>
    <s v="W1X4D2HZ4LN085565"/>
    <x v="4"/>
    <x v="2"/>
    <s v="FEDERAL"/>
    <s v="ACTIVA"/>
    <s v="MERCEDES BENZ"/>
    <n v="2020"/>
    <s v="TEPOTZOTLAN"/>
    <x v="1"/>
  </r>
  <r>
    <x v="5"/>
    <s v="FLETES INTERNOS ELEKTRA"/>
    <s v="DEDICADO"/>
    <n v="3052"/>
    <s v="LE82840"/>
    <s v="W1X4D2HZ6LN085339"/>
    <x v="4"/>
    <x v="2"/>
    <s v="FEDERAL"/>
    <s v="ACTIVA"/>
    <s v="MERCEDES BENZ"/>
    <n v="2020"/>
    <s v="TEPOTZOTLAN"/>
    <x v="1"/>
  </r>
  <r>
    <x v="5"/>
    <s v="FLETES INTERNOS ELEKTRA"/>
    <s v="DEDICADO"/>
    <n v="3064"/>
    <s v="LE83085"/>
    <s v="W1X4D2HZ1LN085796"/>
    <x v="4"/>
    <x v="8"/>
    <s v="FEDERAL"/>
    <s v="ACTIVA"/>
    <s v="MERCEDES BENZ"/>
    <n v="2020"/>
    <s v="TEPOTZOTLAN"/>
    <x v="2"/>
  </r>
  <r>
    <x v="5"/>
    <s v="FLETES INTERNOS ELEKTRA"/>
    <s v="DEDICADO"/>
    <n v="3089"/>
    <s v="LE83093"/>
    <s v="W1X4D2HZ6LN086068"/>
    <x v="4"/>
    <x v="2"/>
    <s v="FEDERAL"/>
    <s v="ACTIVA"/>
    <s v="MERCEDES BENZ"/>
    <n v="2020"/>
    <s v="TEPOTZOTLAN"/>
    <x v="1"/>
  </r>
  <r>
    <x v="5"/>
    <s v="FLETES INTERNOS ELEKTRA"/>
    <s v="DEDICADO"/>
    <n v="3056"/>
    <s v="LE84482"/>
    <s v="W1X4D2HZ9LN085657"/>
    <x v="4"/>
    <x v="8"/>
    <s v="FEDERAL"/>
    <s v="ACTIVA"/>
    <s v="MERCEDES BENZ"/>
    <n v="2020"/>
    <s v="TEPOTZOTLAN"/>
    <x v="2"/>
  </r>
  <r>
    <x v="5"/>
    <s v="FLETES INTERNOS ELEKTRA"/>
    <s v="DEDICADO"/>
    <n v="3043"/>
    <s v="LE86783"/>
    <s v="W1X4D2HZ6LN085664"/>
    <x v="4"/>
    <x v="2"/>
    <s v="FEDERAL"/>
    <s v="ACTIVA"/>
    <s v="MERCEDES BENZ"/>
    <n v="2020"/>
    <s v="TEPOTZOTLAN"/>
    <x v="1"/>
  </r>
  <r>
    <x v="5"/>
    <s v="FLETES INTERNOS ELEKTRA"/>
    <s v="DEDICADO"/>
    <n v="3045"/>
    <s v="LE86797"/>
    <s v="W1X4D2HZ8LN085343"/>
    <x v="4"/>
    <x v="8"/>
    <s v="FEDERAL"/>
    <s v="ACTIVA"/>
    <s v="MERCEDES BENZ"/>
    <n v="2020"/>
    <s v="TEPOTZOTLAN"/>
    <x v="2"/>
  </r>
  <r>
    <x v="2"/>
    <s v="FLETES INTERNOS ELEKTRA"/>
    <s v="DEDICADO"/>
    <n v="3061"/>
    <s v="LE82860"/>
    <s v="W1X4D2HZ7LN085656"/>
    <x v="4"/>
    <x v="2"/>
    <s v="FEDERAL"/>
    <s v="ACTIVA"/>
    <s v="MERCEDES BENZ"/>
    <n v="2020"/>
    <s v="TEPOTZOTLAN"/>
    <x v="0"/>
  </r>
  <r>
    <x v="2"/>
    <s v="FLETES INTERNOS ELEKTRA"/>
    <s v="DEDICADO"/>
    <n v="3060"/>
    <s v="LE83037"/>
    <s v="W1X4D2HZ4LN085890"/>
    <x v="4"/>
    <x v="2"/>
    <s v="FEDERAL"/>
    <s v="ACTIVA"/>
    <s v="MERCEDES BENZ"/>
    <n v="2020"/>
    <s v="TEPOTZOTLAN"/>
    <x v="0"/>
  </r>
  <r>
    <x v="2"/>
    <s v="FLETES INTERNOS ELEKTRA"/>
    <s v="DEDICADO"/>
    <n v="3084"/>
    <s v="LE83111"/>
    <s v="W1X4D2HZ0LN085658"/>
    <x v="4"/>
    <x v="2"/>
    <s v="FEDERAL"/>
    <s v="ACTIVA"/>
    <s v="MERCEDES BENZ"/>
    <n v="2020"/>
    <s v="TEPOTZOTLAN"/>
    <x v="0"/>
  </r>
  <r>
    <x v="5"/>
    <s v="FLETES INTERNOS ELEKTRA"/>
    <s v="DEDICADO"/>
    <n v="4006"/>
    <s v="019FF3"/>
    <s v="MEC0574P9MP043274"/>
    <x v="3"/>
    <x v="9"/>
    <s v="FEDERAL"/>
    <s v="ACTIVA"/>
    <s v="FREIGHTLINER"/>
    <n v="2021"/>
    <s v="TEPOTZOTLAN"/>
    <x v="2"/>
  </r>
  <r>
    <x v="8"/>
    <s v="LAURA POSADAS"/>
    <s v="DEDICADO"/>
    <n v="153"/>
    <s v="029FF3"/>
    <s v="MEC0574P6MP043409"/>
    <x v="3"/>
    <x v="0"/>
    <s v="FEDERAL"/>
    <s v="ACTIVA"/>
    <s v="FREIGHTLINER"/>
    <n v="2021"/>
    <s v="TIJUANA"/>
    <x v="0"/>
  </r>
  <r>
    <x v="5"/>
    <s v="FLETES INTERNOS ELEKTRA"/>
    <s v="DEDICADO"/>
    <n v="4002"/>
    <s v="030FF3"/>
    <s v="MEC0574P6MP043426"/>
    <x v="3"/>
    <x v="6"/>
    <s v="FEDERAL"/>
    <s v="ACTIVA"/>
    <s v="FREIGHTLINER"/>
    <n v="2021"/>
    <s v="TEPOTZOTLAN"/>
    <x v="2"/>
  </r>
  <r>
    <x v="2"/>
    <s v="MTWA"/>
    <s v="DEDICADO"/>
    <s v="MT-156"/>
    <s v="142FF4"/>
    <s v="3AKJHTDV1MSML1842"/>
    <x v="2"/>
    <x v="0"/>
    <s v="FEDERAL"/>
    <s v="ACTIVO"/>
    <s v="FRIEGHTLINER CASCADIA"/>
    <n v="2021"/>
    <s v="GUADALAJARA"/>
    <x v="0"/>
  </r>
  <r>
    <x v="2"/>
    <s v="MTWA"/>
    <s v="DEDICADO"/>
    <s v="MT-160"/>
    <s v="439-FF-1"/>
    <s v="3AKJHTDV7MSML1831"/>
    <x v="2"/>
    <x v="0"/>
    <s v="FEDERAL"/>
    <s v="ACTIVO"/>
    <s v="FRIEGHTLINER CASCADIA"/>
    <n v="2021"/>
    <s v="GUADALAJARA"/>
    <x v="0"/>
  </r>
  <r>
    <x v="5"/>
    <s v="FLETES INTERNOS ELEKTRA"/>
    <s v="DEDICADO"/>
    <n v="5001"/>
    <s v="491FF1"/>
    <s v="3AKJHTDV9MSML1829"/>
    <x v="2"/>
    <x v="0"/>
    <s v="FEDERAL"/>
    <s v="ACTIVA"/>
    <s v="FREIGHTLINER"/>
    <n v="2021"/>
    <s v="TEPOTZOTLAN"/>
    <x v="0"/>
  </r>
  <r>
    <x v="5"/>
    <s v="FLETES INTERNOS ELEKTRA"/>
    <s v="DEDICADO"/>
    <n v="5002"/>
    <s v="492FF1"/>
    <s v="3AKJHTDV5MSML1830"/>
    <x v="2"/>
    <x v="0"/>
    <s v="FEDERAL"/>
    <s v="ACTIVA"/>
    <s v="FREIGHTLINER"/>
    <n v="2021"/>
    <s v="TEPOTZOTLAN"/>
    <x v="0"/>
  </r>
  <r>
    <x v="2"/>
    <s v="MTWA"/>
    <s v="DEDICADO"/>
    <s v="MT-161"/>
    <s v="494-FF-1"/>
    <s v="3AKJHTDV9MSML1832"/>
    <x v="2"/>
    <x v="0"/>
    <s v="FEDERAL"/>
    <s v="ACTIVO"/>
    <s v="FRIEGHTLINER CASCADIA"/>
    <n v="2021"/>
    <s v="GUADALAJARA"/>
    <x v="0"/>
  </r>
  <r>
    <x v="5"/>
    <s v="FLETES INTERNOS ELEKTRA"/>
    <s v="DEDICADO"/>
    <n v="5003"/>
    <s v="495FF1"/>
    <s v="3AKJHTDV0MSML1833"/>
    <x v="2"/>
    <x v="0"/>
    <s v="FEDERAL"/>
    <s v="ACTIVA"/>
    <s v="FREIGHTLINER"/>
    <n v="2021"/>
    <s v="TEPOTZOTLAN"/>
    <x v="0"/>
  </r>
  <r>
    <x v="5"/>
    <s v="FLETES INTERNOS ELEKTRA"/>
    <s v="DEDICADO"/>
    <n v="5005"/>
    <s v="496FF1"/>
    <s v="3AKJHTDV2MSML1834"/>
    <x v="2"/>
    <x v="0"/>
    <s v="FEDERAL"/>
    <s v="ACTIVA"/>
    <s v="FREIGHTLINER"/>
    <n v="2021"/>
    <s v="TEPOTZOTLAN"/>
    <x v="0"/>
  </r>
  <r>
    <x v="0"/>
    <s v="LAURA POSADAS"/>
    <s v="DEDICADO"/>
    <n v="115"/>
    <s v="498FF1"/>
    <s v="3AKJHTDV6MSML1836"/>
    <x v="2"/>
    <x v="0"/>
    <s v="FEDERAL"/>
    <s v="ACTIVO"/>
    <s v="FREIGHTLINER"/>
    <n v="2021"/>
    <s v="HERMOSILLO"/>
    <x v="0"/>
  </r>
  <r>
    <x v="2"/>
    <s v="MTWA"/>
    <s v="DEDICADO"/>
    <s v="MT-155"/>
    <s v="611-FF-1"/>
    <s v="3AKJHTDV1MSML1839"/>
    <x v="2"/>
    <x v="0"/>
    <s v="FEDERAL"/>
    <s v="ACTIVO"/>
    <s v="FRIEGHTLINER CASCADIA"/>
    <n v="2021"/>
    <s v="GUADALAJARA"/>
    <x v="0"/>
  </r>
  <r>
    <x v="0"/>
    <s v="LAURA POSADAS"/>
    <s v="DEDICADO"/>
    <n v="113"/>
    <s v="612 FF 1"/>
    <s v=" 3AKJHTDV8MSML1840"/>
    <x v="2"/>
    <x v="0"/>
    <s v="FEDERAL"/>
    <s v="ACTIVO"/>
    <s v="FREIGHTLINER"/>
    <n v="2021"/>
    <s v="HERMOSILLO"/>
    <x v="0"/>
  </r>
  <r>
    <x v="5"/>
    <s v="FLETES INTERNOS ELEKTRA"/>
    <s v="DEDICADO"/>
    <n v="5006"/>
    <s v="616FF1"/>
    <s v="3AKJHTDV5MSML1844"/>
    <x v="2"/>
    <x v="0"/>
    <s v="FEDERAL"/>
    <s v="ACTIVA"/>
    <s v="FREIGHTLINER"/>
    <n v="2021"/>
    <s v="TEPOTZOTLAN"/>
    <x v="0"/>
  </r>
  <r>
    <x v="0"/>
    <s v="LAURA POSADAS"/>
    <s v="DEDICADO"/>
    <n v="108"/>
    <s v="617 FF 1"/>
    <s v="3AKJHTDV7MSML1845"/>
    <x v="2"/>
    <x v="0"/>
    <s v="FEDERAL"/>
    <s v="ACTIVO"/>
    <s v="FREIGHTLINER"/>
    <n v="2021"/>
    <s v="HERMOSILLO"/>
    <x v="0"/>
  </r>
  <r>
    <x v="2"/>
    <s v="MTWA"/>
    <s v="DEDICADO"/>
    <s v="MT-157"/>
    <s v="619-FF-1"/>
    <s v="3AKJHTDV0MSML1847"/>
    <x v="2"/>
    <x v="0"/>
    <s v="FEDERAL"/>
    <s v="ACTIVO"/>
    <s v="FRIEGHTLINER CASCADIA"/>
    <n v="2021"/>
    <s v="GUADALAJARA"/>
    <x v="0"/>
  </r>
  <r>
    <x v="5"/>
    <s v="FLETES INTERNOS ELEKTRA"/>
    <s v="DEDICADO"/>
    <n v="5004"/>
    <s v="620FF1"/>
    <s v="3AKJHTDV2MSML1848"/>
    <x v="2"/>
    <x v="0"/>
    <s v="FEDERAL"/>
    <s v="ACTIVA"/>
    <s v="FREIGHTLINER"/>
    <n v="2021"/>
    <s v="TEPOTZOTLAN"/>
    <x v="0"/>
  </r>
  <r>
    <x v="0"/>
    <s v="LAURA POSADAS"/>
    <s v="DEDICADO"/>
    <n v="114"/>
    <s v="622FF1"/>
    <s v="3AKJHTDV0MSML1850"/>
    <x v="2"/>
    <x v="0"/>
    <s v="FEDERAL"/>
    <s v="ACTIVO"/>
    <s v="FREIGHTLINER"/>
    <n v="2021"/>
    <s v="HERMOSILLO"/>
    <x v="0"/>
  </r>
  <r>
    <x v="2"/>
    <s v="MTWA"/>
    <s v="DEDICADO"/>
    <s v="MT-159"/>
    <s v="623-FF-1"/>
    <s v="3AKJHTDV2MSML1851"/>
    <x v="2"/>
    <x v="0"/>
    <s v="FEDERAL"/>
    <s v="ACTIVO"/>
    <s v="FRIEGHTLINER CASCADIA"/>
    <n v="2021"/>
    <s v="GUADALAJARA"/>
    <x v="0"/>
  </r>
  <r>
    <x v="0"/>
    <s v="LAURA POSADAS"/>
    <s v="DEDICADO"/>
    <n v="117"/>
    <s v="624FF1"/>
    <s v="3AKJHTDV4MSML1852"/>
    <x v="2"/>
    <x v="0"/>
    <s v="FEDERAL"/>
    <s v="ACTIVO"/>
    <s v="FREIGHTLINER"/>
    <n v="2021"/>
    <s v="HERMOSILLO"/>
    <x v="0"/>
  </r>
  <r>
    <x v="2"/>
    <s v="MTWA"/>
    <s v="DEDICADO"/>
    <s v="MT-165"/>
    <s v="629-FE-1"/>
    <s v="3ALACXFB5MDML1867"/>
    <x v="1"/>
    <x v="0"/>
    <s v="FEDERAL"/>
    <s v="ACTIVO"/>
    <s v="FRIEGHTLINER M2"/>
    <n v="2021"/>
    <s v="GUADALAJARA"/>
    <x v="0"/>
  </r>
  <r>
    <x v="2"/>
    <s v="FLETES INTERNOS ELEKTRA"/>
    <s v="DEDICADO"/>
    <n v="7200"/>
    <s v="76-FA-4A"/>
    <s v="3ALACXFB2MDML1857"/>
    <x v="1"/>
    <x v="0"/>
    <s v="FEDERAL"/>
    <s v="ACTIVO"/>
    <s v="FRIEGHTLINER M2"/>
    <n v="2021"/>
    <s v="GUADALAJARA"/>
    <x v="0"/>
  </r>
  <r>
    <x v="5"/>
    <s v="FLETES INTERNOS ELEKTRA"/>
    <s v="DEDICADO"/>
    <n v="4010"/>
    <s v="581FF2"/>
    <s v="MEC0574P2LP038884"/>
    <x v="3"/>
    <x v="6"/>
    <s v="FEDERAL"/>
    <s v="ACTIVA"/>
    <s v="FREIGHTLINER"/>
    <n v="2021"/>
    <s v="TEPOTZOTLAN"/>
    <x v="2"/>
  </r>
  <r>
    <x v="5"/>
    <s v="FLETES INTERNOS ELEKTRA"/>
    <s v="DEDICADO"/>
    <n v="3200"/>
    <s v="CF34992"/>
    <s v="WV3FHHSZ2M9054640"/>
    <x v="4"/>
    <x v="10"/>
    <s v="ESTATAL"/>
    <s v="PENDIENTE"/>
    <s v="CRAFTER"/>
    <n v="2021"/>
    <s v="TEPOTZOTLAN"/>
    <x v="2"/>
  </r>
  <r>
    <x v="5"/>
    <s v="FLETES INTERNOS ELEKTRA"/>
    <s v="DEDICADO"/>
    <n v="3201"/>
    <s v="CF34993"/>
    <s v="WV3FHHSZ5M9054809"/>
    <x v="4"/>
    <x v="10"/>
    <s v="ESTATAL"/>
    <s v="PENDIENTE"/>
    <s v="CRAFTER"/>
    <n v="2021"/>
    <s v="TEPOTZOTLAN"/>
    <x v="2"/>
  </r>
  <r>
    <x v="5"/>
    <s v="FLETES INTERNOS ELEKTRA"/>
    <s v="DEDICADO"/>
    <n v="3202"/>
    <s v="CF34994"/>
    <s v="WV3FHHSZXM9052957"/>
    <x v="4"/>
    <x v="10"/>
    <s v="ESTATAL"/>
    <s v="PENDIENTE"/>
    <s v="CRAFTER"/>
    <n v="2021"/>
    <s v="TEPOTZOTLAN"/>
    <x v="2"/>
  </r>
  <r>
    <x v="5"/>
    <s v="FLETES INTERNOS ELEKTRA"/>
    <s v="DEDICADO"/>
    <n v="3111"/>
    <s v="A717AF"/>
    <s v="WF0VS4MB0MTG29071"/>
    <x v="4"/>
    <x v="2"/>
    <s v="ESTATAL"/>
    <s v="ACTIVA"/>
    <s v="FORD"/>
    <n v="2021"/>
    <s v="TEPOTZOTLAN"/>
    <x v="1"/>
  </r>
  <r>
    <x v="5"/>
    <s v="FLETES INTERNOS ELEKTRA"/>
    <s v="DEDICADO"/>
    <n v="3105"/>
    <s v="A718AF"/>
    <s v="WF0VS4MBXMTG29076"/>
    <x v="4"/>
    <x v="2"/>
    <s v="ESTATAL"/>
    <s v="ACTIVA"/>
    <s v="FORD"/>
    <n v="2021"/>
    <s v="TEPOTZOTLAN"/>
    <x v="1"/>
  </r>
  <r>
    <x v="5"/>
    <s v="FLETES INTERNOS ELEKTRA"/>
    <s v="DEDICADO"/>
    <n v="3104"/>
    <s v="A719AF"/>
    <s v="WF0VS4MB9MTG29084"/>
    <x v="4"/>
    <x v="11"/>
    <s v="ESTATAL"/>
    <s v="ACTIVA"/>
    <s v="FORD"/>
    <n v="2021"/>
    <s v="TEPOTZOTLAN"/>
    <x v="2"/>
  </r>
  <r>
    <x v="5"/>
    <s v="FLETES INTERNOS ELEKTRA"/>
    <s v="DEDICADO"/>
    <n v="3103"/>
    <s v="A720AF"/>
    <s v="WF0VS4MB9MTG29070"/>
    <x v="4"/>
    <x v="12"/>
    <s v="ESTATAL"/>
    <s v="ACTIVA"/>
    <s v="FORD"/>
    <n v="2021"/>
    <s v="TEPOTZOTLAN"/>
    <x v="2"/>
  </r>
  <r>
    <x v="5"/>
    <s v="FLETES INTERNOS ELEKTRA"/>
    <s v="DEDICADO"/>
    <n v="3102"/>
    <s v="A721AF"/>
    <s v="WF0VS4MB8MTG29075"/>
    <x v="4"/>
    <x v="13"/>
    <s v="ESTATAL"/>
    <s v="ACTIVA"/>
    <s v="FORD"/>
    <n v="2021"/>
    <s v="TEPOTZOTLAN"/>
    <x v="2"/>
  </r>
  <r>
    <x v="5"/>
    <s v="FLETES INTERNOS ELEKTRA"/>
    <s v="DEDICADO"/>
    <n v="3101"/>
    <s v="A722AF"/>
    <s v="WF0VS4MB7MTG29083"/>
    <x v="4"/>
    <x v="13"/>
    <s v="ESTATAL"/>
    <s v="ACTIVA"/>
    <s v="FORD"/>
    <n v="2021"/>
    <s v="TEPOTZOTLAN"/>
    <x v="2"/>
  </r>
  <r>
    <x v="5"/>
    <s v="FLETES INTERNOS ELEKTRA"/>
    <s v="DEDICADO"/>
    <n v="3116"/>
    <s v="A723AF"/>
    <s v="WF0VS4MB6MTG29074"/>
    <x v="4"/>
    <x v="2"/>
    <s v="ESTATAL"/>
    <s v="ACTIVA"/>
    <s v="FORD"/>
    <n v="2021"/>
    <s v="TEPOTZOTLAN"/>
    <x v="1"/>
  </r>
  <r>
    <x v="5"/>
    <s v="FLETES INTERNOS ELEKTRA"/>
    <s v="DEDICADO"/>
    <n v="3100"/>
    <s v="A724AF"/>
    <s v="WF0VS4MB5MTG29082"/>
    <x v="4"/>
    <x v="13"/>
    <s v="ESTATAL"/>
    <s v="ACTIVA"/>
    <s v="FORD"/>
    <n v="2021"/>
    <s v="TEPOTZOTLAN"/>
    <x v="2"/>
  </r>
  <r>
    <x v="5"/>
    <s v="FLETES INTERNOS ELEKTRA"/>
    <s v="DEDICADO"/>
    <n v="3115"/>
    <s v="A725AF"/>
    <s v="WF0VS4MB5MTG29079"/>
    <x v="4"/>
    <x v="2"/>
    <s v="ESTATAL"/>
    <s v="ACTIVA"/>
    <s v="FORD"/>
    <n v="2021"/>
    <s v="TEPOTZOTLAN"/>
    <x v="1"/>
  </r>
  <r>
    <x v="5"/>
    <s v="FLETES INTERNOS ELEKTRA"/>
    <s v="DEDICADO"/>
    <n v="3114"/>
    <s v="A726AF"/>
    <s v="WF0VS4MB4MTG29073"/>
    <x v="4"/>
    <x v="10"/>
    <s v="ESTATAL"/>
    <s v="ACTIVA"/>
    <s v="FORD"/>
    <n v="2021"/>
    <s v="TEPOTZOTLAN"/>
    <x v="2"/>
  </r>
  <r>
    <x v="5"/>
    <s v="FLETES INTERNOS ELEKTRA"/>
    <s v="DEDICADO"/>
    <n v="3113"/>
    <s v="A727AF"/>
    <s v="WF0VS4MB3MTG29081"/>
    <x v="4"/>
    <x v="2"/>
    <s v="ESTATAL"/>
    <s v="ACTIVA"/>
    <s v="FORD"/>
    <n v="2021"/>
    <s v="TEPOTZOTLAN"/>
    <x v="1"/>
  </r>
  <r>
    <x v="5"/>
    <s v="FLETES INTERNOS ELEKTRA"/>
    <s v="DEDICADO"/>
    <n v="3110"/>
    <s v="A728AF"/>
    <s v="WF0VS4MB3MTG29078"/>
    <x v="4"/>
    <x v="2"/>
    <s v="ESTATAL"/>
    <s v="ACTIVA"/>
    <s v="FORD"/>
    <n v="2021"/>
    <s v="TEPOTZOTLAN"/>
    <x v="1"/>
  </r>
  <r>
    <x v="5"/>
    <s v="FLETES INTERNOS ELEKTRA"/>
    <s v="DEDICADO"/>
    <n v="3112"/>
    <s v="A729AF"/>
    <s v="WF0VS4MB2MTG29072"/>
    <x v="4"/>
    <x v="2"/>
    <s v="ESTATAL"/>
    <s v="ACTIVA"/>
    <s v="FORD"/>
    <n v="2021"/>
    <s v="TEPOTZOTLAN"/>
    <x v="1"/>
  </r>
  <r>
    <x v="5"/>
    <s v="FLETES INTERNOS ELEKTRA"/>
    <s v="DEDICADO"/>
    <n v="3109"/>
    <s v="A730AF"/>
    <s v="WF0VS4MB2MTG29069"/>
    <x v="4"/>
    <x v="2"/>
    <s v="ESTATAL"/>
    <s v="ACTIVA"/>
    <s v="FORD"/>
    <n v="2021"/>
    <s v="TEPOTZOTLAN"/>
    <x v="1"/>
  </r>
  <r>
    <x v="5"/>
    <s v="FLETES INTERNOS ELEKTRA"/>
    <s v="DEDICADO"/>
    <n v="3108"/>
    <s v="A731AF"/>
    <s v="WF0VS4MB1MTG29080"/>
    <x v="4"/>
    <x v="2"/>
    <s v="ESTATAL"/>
    <s v="ACTIVA"/>
    <s v="FORD"/>
    <n v="2021"/>
    <s v="TEPOTZOTLAN"/>
    <x v="1"/>
  </r>
  <r>
    <x v="5"/>
    <s v="FLETES INTERNOS ELEKTRA"/>
    <s v="DEDICADO"/>
    <n v="3107"/>
    <s v="A732AF"/>
    <s v="WF0VS4MB1MTG29077"/>
    <x v="4"/>
    <x v="9"/>
    <s v="ESTATAL"/>
    <s v="ACTIVA"/>
    <s v="FORD"/>
    <n v="2021"/>
    <s v="TEPOTZOTLAN"/>
    <x v="2"/>
  </r>
  <r>
    <x v="5"/>
    <s v="FLETES INTERNOS ELEKTRA"/>
    <s v="DEDICADO"/>
    <n v="3106"/>
    <s v="A733AF"/>
    <s v="WF0VS4MB0MTG29085"/>
    <x v="4"/>
    <x v="9"/>
    <s v="ESTATAL"/>
    <s v="ACTIVA"/>
    <s v="FORD"/>
    <n v="2021"/>
    <s v="TEPOTZOTLAN"/>
    <x v="2"/>
  </r>
  <r>
    <x v="5"/>
    <s v="FLETES INTERNOS ELEKTRA"/>
    <s v="DEDICADO"/>
    <n v="3117"/>
    <s v="A762AF"/>
    <s v="WF0ES4LY8MTG26067"/>
    <x v="4"/>
    <x v="7"/>
    <s v="ESTATAL"/>
    <s v="PENDIENTE"/>
    <s v="FORD"/>
    <n v="2021"/>
    <s v="TEPOTZOTLAN"/>
    <x v="2"/>
  </r>
  <r>
    <x v="5"/>
    <s v="FLETES INTERNOS ELEKTRA"/>
    <s v="DEDICADO"/>
    <n v="3118"/>
    <s v="A763AF"/>
    <s v="WF0ES4LYXMTG26068"/>
    <x v="4"/>
    <x v="14"/>
    <s v="ESTATAL"/>
    <s v="PENDIENTE"/>
    <s v="FORD"/>
    <n v="2021"/>
    <s v="TEPOTZOTLAN"/>
    <x v="2"/>
  </r>
  <r>
    <x v="5"/>
    <s v="FLETES INTERNOS ELEKTRA"/>
    <s v="DEDICADO"/>
    <n v="3119"/>
    <s v="A767AF"/>
    <s v="WF0ES4LY0MTG26435"/>
    <x v="4"/>
    <x v="14"/>
    <s v="ESTATAL"/>
    <s v="PENDIENTE"/>
    <s v="FORD"/>
    <n v="2021"/>
    <s v="TEPOTZOTLAN"/>
    <x v="2"/>
  </r>
  <r>
    <x v="5"/>
    <s v="FLETES INTERNOS ELEKTRA"/>
    <s v="DEDICADO"/>
    <n v="3120"/>
    <s v="A768AF"/>
    <s v="WF0ES4LY7MTG26450"/>
    <x v="4"/>
    <x v="2"/>
    <s v="ESTATAL"/>
    <s v="PENDIENTE"/>
    <s v="FORD"/>
    <n v="2021"/>
    <s v="TEPOTZOTLAN"/>
    <x v="1"/>
  </r>
  <r>
    <x v="5"/>
    <s v="FLETES INTERNOS ELEKTRA"/>
    <s v="DEDICADO"/>
    <n v="3121"/>
    <s v="A769AF"/>
    <s v="WF0ES4LY6MTG28061"/>
    <x v="4"/>
    <x v="7"/>
    <s v="ESTATAL"/>
    <s v="PENDIENTE"/>
    <s v="FORD"/>
    <n v="2021"/>
    <s v="TEPOTZOTLAN"/>
    <x v="2"/>
  </r>
  <r>
    <x v="5"/>
    <s v="FLETES INTERNOS ELEKTRA"/>
    <s v="DEDICADO"/>
    <n v="3122"/>
    <s v="A770AF"/>
    <s v="WF0ES4LY0MTG28072"/>
    <x v="4"/>
    <x v="2"/>
    <s v="ESTATAL"/>
    <s v="PENDIENTE"/>
    <s v="FORD"/>
    <n v="2021"/>
    <s v="TEPOTZOTLAN"/>
    <x v="1"/>
  </r>
  <r>
    <x v="5"/>
    <s v="FLETES INTERNOS ELEKTRA"/>
    <s v="DEDICADO"/>
    <n v="3123"/>
    <s v="A771AF"/>
    <s v="WF0ES4LY8MTG28076"/>
    <x v="4"/>
    <x v="2"/>
    <s v="ESTATAL"/>
    <s v="PENDIENTE"/>
    <s v="FORD"/>
    <n v="2021"/>
    <s v="TEPOTZOTLAN"/>
    <x v="1"/>
  </r>
  <r>
    <x v="5"/>
    <s v="FLETES INTERNOS ELEKTRA"/>
    <s v="DEDICADO"/>
    <n v="3124"/>
    <s v="A772AF"/>
    <s v="WF0ES4LYXMTG28080"/>
    <x v="4"/>
    <x v="2"/>
    <s v="ESTATAL"/>
    <s v="PENDIENTE"/>
    <s v="FORD"/>
    <n v="2021"/>
    <s v="TEPOTZOTLAN"/>
    <x v="1"/>
  </r>
  <r>
    <x v="5"/>
    <s v="FLETES INTERNOS ELEKTRA"/>
    <s v="DEDICADO"/>
    <n v="3125"/>
    <s v="A773AF"/>
    <s v="WF0ES4LY7MTG28084"/>
    <x v="4"/>
    <x v="2"/>
    <s v="ESTATAL"/>
    <s v="PENDIENTE"/>
    <s v="FORD"/>
    <n v="2021"/>
    <s v="TEPOTZOTLAN"/>
    <x v="1"/>
  </r>
  <r>
    <x v="5"/>
    <s v="FLETES INTERNOS ELEKTRA"/>
    <s v="DEDICADO"/>
    <n v="3126"/>
    <s v="A774AF"/>
    <s v="WF0ES4LY0MTG28086"/>
    <x v="4"/>
    <x v="2"/>
    <s v="ESTATAL"/>
    <s v="PENDIENTE"/>
    <s v="FORD"/>
    <n v="2021"/>
    <s v="TEPOTZOTLAN"/>
    <x v="1"/>
  </r>
  <r>
    <x v="5"/>
    <s v="FLETES INTERNOS ELEKTRA"/>
    <s v="DEDICADO"/>
    <n v="3127"/>
    <s v="A775AF"/>
    <s v="WF0ES4LY8MTG28093"/>
    <x v="4"/>
    <x v="2"/>
    <s v="ESTATAL"/>
    <s v="PENDIENTE"/>
    <s v="FORD"/>
    <n v="2021"/>
    <s v="TEPOTZOTLAN"/>
    <x v="1"/>
  </r>
  <r>
    <x v="5"/>
    <s v="FLETES INTERNOS ELEKTRA"/>
    <s v="DEDICADO"/>
    <n v="3128"/>
    <s v="A776AF"/>
    <s v="WF0ES4LY0MTG29058"/>
    <x v="4"/>
    <x v="2"/>
    <s v="ESTATAL"/>
    <s v="PENDIENTE"/>
    <s v="FORD"/>
    <n v="2021"/>
    <s v="TEPOTZOTLAN"/>
    <x v="1"/>
  </r>
  <r>
    <x v="5"/>
    <s v="FLETES INTERNOS ELEKTRA"/>
    <s v="DEDICADO"/>
    <n v="3144"/>
    <s v="A777AF"/>
    <s v="WF0ES4LY2MTG29059"/>
    <x v="4"/>
    <x v="2"/>
    <s v="ESTATAL"/>
    <s v="PENDIENTE"/>
    <s v="TRANSIT"/>
    <n v="2021"/>
    <s v="TEPOTZOTLAN"/>
    <x v="1"/>
  </r>
  <r>
    <x v="5"/>
    <s v="FLETES INTERNOS ELEKTRA"/>
    <s v="DEDICADO"/>
    <n v="3145"/>
    <s v="A778AF"/>
    <s v="WF0ES4LY9MTG29060"/>
    <x v="4"/>
    <x v="2"/>
    <s v="ESTATAL"/>
    <s v="PENDIENTE"/>
    <s v="TRANSIT"/>
    <n v="2021"/>
    <s v="TEPOTZOTLAN"/>
    <x v="1"/>
  </r>
  <r>
    <x v="5"/>
    <s v="FLETES INTERNOS ELEKTRA"/>
    <s v="DEDICADO"/>
    <n v="3146"/>
    <s v="A779AF"/>
    <s v="WF0ES4LY0MTG29061"/>
    <x v="4"/>
    <x v="2"/>
    <s v="ESTATAL"/>
    <s v="PENDIENTE"/>
    <s v="TRANSIT"/>
    <n v="2021"/>
    <s v="TEPOTZOTLAN"/>
    <x v="1"/>
  </r>
  <r>
    <x v="5"/>
    <s v="FLETES INTERNOS ELEKTRA"/>
    <s v="DEDICADO"/>
    <n v="4008"/>
    <s v="015FF3"/>
    <s v="MEC0574P8MP043363"/>
    <x v="3"/>
    <x v="7"/>
    <s v="FEDERAL"/>
    <s v="ACTIVA"/>
    <s v="FREIGHTLINER"/>
    <n v="2021"/>
    <s v="TEPOTZOTLAN"/>
    <x v="2"/>
  </r>
  <r>
    <x v="5"/>
    <s v="FLETES INTERNOS ELEKTRA"/>
    <s v="DEDICADO"/>
    <n v="4003"/>
    <s v="024FF3"/>
    <s v="MEC0574P2MP043231"/>
    <x v="3"/>
    <x v="2"/>
    <s v="FEDERAL"/>
    <s v="ACTIVA"/>
    <s v="FREIGHTLINER"/>
    <n v="2021"/>
    <s v="TEPOTZOTLAN"/>
    <x v="0"/>
  </r>
  <r>
    <x v="5"/>
    <s v="FLETES INTERNOS ELEKTRA"/>
    <s v="DEDICADO"/>
    <n v="4007"/>
    <s v="032FF3"/>
    <s v="MEC0574P7MP043449"/>
    <x v="3"/>
    <x v="7"/>
    <s v="FEDERAL"/>
    <s v="ACTIVA"/>
    <s v="FREIGHTLINER"/>
    <n v="2021"/>
    <s v="TEPOTZOTLAN"/>
    <x v="2"/>
  </r>
  <r>
    <x v="5"/>
    <s v="FLETES INTERNOS ELEKTRA"/>
    <s v="DEDICADO"/>
    <n v="4005"/>
    <s v="583FF2"/>
    <s v="MEC0574P4LP038806"/>
    <x v="3"/>
    <x v="7"/>
    <s v="FEDERAL"/>
    <s v="ACTIVA"/>
    <s v="FREIGHTLINER"/>
    <n v="2021"/>
    <s v="TEPOTZOTLAN"/>
    <x v="2"/>
  </r>
  <r>
    <x v="5"/>
    <s v="FLETES INTERNOS ELEKTRA"/>
    <s v="DEDICADO"/>
    <n v="4001"/>
    <s v="028FF3"/>
    <s v="MEC0574P5MP043451"/>
    <x v="3"/>
    <x v="4"/>
    <s v="FEDERAL"/>
    <s v="ACTIVA"/>
    <s v="FREIGHTLINER"/>
    <n v="2021"/>
    <s v="TEPOTZOTLAN"/>
    <x v="2"/>
  </r>
  <r>
    <x v="5"/>
    <s v="FLETES INTERNOS ELEKTRA"/>
    <s v="DEDICADO"/>
    <n v="4009"/>
    <s v="571FF2"/>
    <s v="MEC0574P7LP039089"/>
    <x v="3"/>
    <x v="4"/>
    <s v="FEDERAL"/>
    <s v="ACTIVA"/>
    <s v="FREIGHTLINER"/>
    <n v="2021"/>
    <s v="TEPOTZOTLAN"/>
    <x v="2"/>
  </r>
  <r>
    <x v="5"/>
    <s v="FLETES INTERNOS ELEKTRA"/>
    <s v="DEDICADO"/>
    <n v="4004"/>
    <s v="026FF3"/>
    <s v="MEC0574P4MP043263"/>
    <x v="3"/>
    <x v="8"/>
    <s v="FEDERAL"/>
    <s v="ACTIVA"/>
    <s v="FREIGHTLINER"/>
    <n v="2021"/>
    <s v="TEPOTZOTLAN"/>
    <x v="2"/>
  </r>
  <r>
    <x v="1"/>
    <s v="MTWA"/>
    <s v="DEDICADO"/>
    <s v="MT221"/>
    <s v="888FC8"/>
    <s v="3ALACYCS3DDBZ8035"/>
    <x v="1"/>
    <x v="1"/>
    <s v="FEDERAL"/>
    <s v="ACTIVA"/>
    <s v=" FREIGHTLINER"/>
    <s v="2013"/>
    <s v="PUEBLA"/>
    <x v="0"/>
  </r>
  <r>
    <x v="4"/>
    <s v="MTWA"/>
    <s v="DEDICADO"/>
    <s v="MT303"/>
    <s v="884FC8"/>
    <s v="3ALACYCS4DDFE5674"/>
    <x v="1"/>
    <x v="2"/>
    <s v="FEDERAL"/>
    <s v="ACTIVA"/>
    <s v=" FREIGHTLINER"/>
    <s v="2013"/>
    <s v="PUEBLA"/>
    <x v="0"/>
  </r>
  <r>
    <x v="1"/>
    <s v="MTWA"/>
    <s v="DEDICADO"/>
    <s v="MT328"/>
    <s v="574-FF-2"/>
    <s v="MEC0574P5LP038944"/>
    <x v="3"/>
    <x v="0"/>
    <s v="FEDERAL"/>
    <s v="ACTIVA"/>
    <s v=" FREIGHTLINER"/>
    <s v="2020"/>
    <s v="VILLAHERMOSA"/>
    <x v="0"/>
  </r>
  <r>
    <x v="4"/>
    <s v="MTWA"/>
    <s v="DEDICADO"/>
    <s v="MT255"/>
    <s v="575FF2"/>
    <s v="MEC0574P5LP040211"/>
    <x v="3"/>
    <x v="0"/>
    <s v="FEDERAL"/>
    <s v="ACTIVA"/>
    <s v=" FREIGHTLINER"/>
    <s v="2020"/>
    <s v="PUEBLA"/>
    <x v="0"/>
  </r>
  <r>
    <x v="4"/>
    <s v="MTWA"/>
    <s v="DEDICADO"/>
    <s v="MT246"/>
    <s v="576FF2"/>
    <s v="MEC0574P1LP039086"/>
    <x v="3"/>
    <x v="0"/>
    <s v="FEDERAL"/>
    <s v="ACTIVA"/>
    <s v=" FREIGHTLINER"/>
    <s v="2020"/>
    <s v="PUEBLA"/>
    <x v="0"/>
  </r>
  <r>
    <x v="1"/>
    <s v="MTWA"/>
    <s v="DEDICADO"/>
    <s v="MT333"/>
    <s v="LE-827-31"/>
    <s v="W1X4D2HZ6LN085342"/>
    <x v="4"/>
    <x v="0"/>
    <s v="FEDERAL"/>
    <s v="ACTIVA"/>
    <s v="SPRINTER"/>
    <s v="2020"/>
    <s v="VILLAHERMOSA"/>
    <x v="0"/>
  </r>
  <r>
    <x v="4"/>
    <s v="MTWA"/>
    <s v="DEDICADO"/>
    <s v="MT260"/>
    <s v="LE83019"/>
    <s v="W1X4D2HZ4LN085422"/>
    <x v="4"/>
    <x v="0"/>
    <s v="FEDERAL"/>
    <s v="ACTIVA"/>
    <s v="SPRINTER"/>
    <s v="2020"/>
    <s v="PUEBLA"/>
    <x v="0"/>
  </r>
  <r>
    <x v="4"/>
    <s v="MTWA"/>
    <s v="DEDICADO"/>
    <s v="MT259"/>
    <s v="LE83029"/>
    <s v="W1X4D2HZ5LN085655"/>
    <x v="4"/>
    <x v="0"/>
    <s v="FEDERAL"/>
    <s v="ACTIVA"/>
    <s v="SPRINTER"/>
    <s v="2020"/>
    <s v="PUEBLA"/>
    <x v="0"/>
  </r>
  <r>
    <x v="4"/>
    <s v="MTWA"/>
    <s v="DEDICADO"/>
    <s v="MT258"/>
    <s v="LE83073"/>
    <s v="W1X4D2HZ6LN085566"/>
    <x v="4"/>
    <x v="0"/>
    <s v="FEDERAL"/>
    <s v="ACTIVA"/>
    <s v="SPRINTER"/>
    <s v="2020"/>
    <s v="PUEBLA"/>
    <x v="0"/>
  </r>
  <r>
    <x v="1"/>
    <s v="MTWA"/>
    <s v="DEDICADO"/>
    <s v="MT334"/>
    <s v="LE-83-098"/>
    <s v="W1X4D2HZ6LN085793"/>
    <x v="4"/>
    <x v="0"/>
    <s v="FEDERAL"/>
    <s v="ACTIVA"/>
    <s v="SPRINTER"/>
    <s v="2020"/>
    <s v="VILLAHERMOSA"/>
    <x v="0"/>
  </r>
  <r>
    <x v="1"/>
    <s v="MTWA"/>
    <s v="DEDICADO"/>
    <s v="MT330"/>
    <s v="016-FF-3"/>
    <s v="MEC0574P0MP043390"/>
    <x v="3"/>
    <x v="0"/>
    <s v="FEDERAL"/>
    <s v="ACTIVA"/>
    <s v=" FREIGHTLINER"/>
    <s v="2021"/>
    <s v="VILLAHERMOSA"/>
    <x v="0"/>
  </r>
  <r>
    <x v="1"/>
    <s v="MTWA"/>
    <s v="DEDICADO"/>
    <s v="MT332"/>
    <s v="020-FF-3"/>
    <s v="MEC0574PXMP043297"/>
    <x v="3"/>
    <x v="0"/>
    <s v="FEDERAL"/>
    <s v="ACTIVA"/>
    <s v=" FREIGHTLINER"/>
    <s v="2021"/>
    <s v="VILLAHERMOSA"/>
    <x v="0"/>
  </r>
  <r>
    <x v="6"/>
    <s v="ALC"/>
    <s v="DEDICADO"/>
    <n v="1807"/>
    <s v="021FF3"/>
    <s v="MEC0574PXMP043316"/>
    <x v="3"/>
    <x v="0"/>
    <s v="FEDERAL"/>
    <s v="ACTIVA"/>
    <s v=" FREIGHTLINER"/>
    <s v="2021"/>
    <s v="LAREDO"/>
    <x v="0"/>
  </r>
  <r>
    <x v="1"/>
    <s v="MTWA"/>
    <s v="DEDICADO"/>
    <s v="MT331"/>
    <s v="025-FF-3"/>
    <s v="MEC0574P3MP043237"/>
    <x v="3"/>
    <x v="0"/>
    <s v="FEDERAL"/>
    <s v="ACTIVA"/>
    <s v=" FREIGHTLINER"/>
    <s v="2021"/>
    <s v="VILLAHERMOSA"/>
    <x v="0"/>
  </r>
  <r>
    <x v="4"/>
    <s v="MTWA"/>
    <s v="DEDICADO"/>
    <s v="MT239"/>
    <s v="497FF1"/>
    <s v=" 3AKJHTDV4MSML1835"/>
    <x v="2"/>
    <x v="0"/>
    <s v="FEDERAL"/>
    <s v="ACTIVA"/>
    <s v=" FREIGHTLINER"/>
    <s v="2021"/>
    <s v="PUEBLA"/>
    <x v="0"/>
  </r>
  <r>
    <x v="6"/>
    <s v="ALC"/>
    <s v="DEDICADO"/>
    <n v="1812"/>
    <s v="500FF1"/>
    <s v="3AKJHTDVXMSML1838"/>
    <x v="2"/>
    <x v="0"/>
    <s v="FEDERAL"/>
    <s v="ACTIVA"/>
    <s v=" FREIGHTLINER"/>
    <n v="2021"/>
    <s v="LAREDO"/>
    <x v="0"/>
  </r>
  <r>
    <x v="4"/>
    <s v="MTWA"/>
    <s v="DEDICADO"/>
    <s v="MT233"/>
    <s v="520FF1"/>
    <s v="3ALACXFB7MDML1854"/>
    <x v="1"/>
    <x v="0"/>
    <s v="FEDERAL"/>
    <s v="ACTIVA"/>
    <s v=" FREIGHTLINER"/>
    <n v="2021"/>
    <s v="PUEBLA"/>
    <x v="0"/>
  </r>
  <r>
    <x v="4"/>
    <s v="MTWA"/>
    <s v="DEDICADO"/>
    <s v="MT234"/>
    <s v="521FF1"/>
    <s v="3ALACXFB9MDML1855"/>
    <x v="1"/>
    <x v="0"/>
    <s v="FEDERAL"/>
    <s v="ACTIVA"/>
    <s v=" FREIGHTLINER"/>
    <n v="2021"/>
    <s v="PUEBLA"/>
    <x v="0"/>
  </r>
  <r>
    <x v="4"/>
    <s v="MTWA"/>
    <s v="DEDICADO"/>
    <s v="MT252"/>
    <s v="522FF1"/>
    <s v="3ALACXFB0MDML1856"/>
    <x v="1"/>
    <x v="0"/>
    <s v="FEDERAL"/>
    <s v="ACTIVA"/>
    <s v=" FREIGHTLINER"/>
    <n v="2021"/>
    <s v="PUEBLA"/>
    <x v="0"/>
  </r>
  <r>
    <x v="4"/>
    <s v="MTWA"/>
    <s v="DEDICADO"/>
    <s v="MT244"/>
    <s v="524FF1"/>
    <s v="3ALACXFB4MDML1858"/>
    <x v="1"/>
    <x v="0"/>
    <s v="FEDERAL"/>
    <s v="ACTIVA"/>
    <s v=" FREIGHTLINER"/>
    <n v="2021"/>
    <s v="PUEBLA"/>
    <x v="0"/>
  </r>
  <r>
    <x v="4"/>
    <s v="MTWA"/>
    <s v="DEDICADO"/>
    <s v="MT235"/>
    <s v="525FF1"/>
    <s v="3ALACXFB6MDML1859"/>
    <x v="1"/>
    <x v="0"/>
    <s v="FEDERAL"/>
    <s v="ACTIVA"/>
    <s v=" FREIGHTLINER"/>
    <n v="2021"/>
    <s v="PUEBLA"/>
    <x v="0"/>
  </r>
  <r>
    <x v="4"/>
    <s v="MTWA"/>
    <s v="DEDICADO"/>
    <s v="MT237"/>
    <s v="526FF1"/>
    <s v="3ALACXFB2MDML1860"/>
    <x v="1"/>
    <x v="0"/>
    <s v="FEDERAL"/>
    <s v="ACTIVA"/>
    <s v=" FREIGHTLINER"/>
    <n v="2021"/>
    <s v="PUEBLA"/>
    <x v="0"/>
  </r>
  <r>
    <x v="4"/>
    <s v="MTWA"/>
    <s v="DEDICADO"/>
    <s v="MT254"/>
    <s v="527FF1"/>
    <s v="3ALACXFB4MDML1861"/>
    <x v="1"/>
    <x v="0"/>
    <s v="FEDERAL"/>
    <s v="ACTIVA"/>
    <s v=" FREIGHTLINER"/>
    <n v="2021"/>
    <s v="PUEBLA"/>
    <x v="0"/>
  </r>
  <r>
    <x v="4"/>
    <s v="MTWA"/>
    <s v="DEDICADO"/>
    <s v="MT249"/>
    <s v="529FF1"/>
    <s v="3ALACXFB8MDML1863"/>
    <x v="1"/>
    <x v="0"/>
    <s v="FEDERAL"/>
    <s v="ACTIVA"/>
    <s v=" FREIGHTLINER"/>
    <n v="2021"/>
    <s v="PUEBLA"/>
    <x v="0"/>
  </r>
  <r>
    <x v="4"/>
    <s v="MTWA"/>
    <s v="DEDICADO"/>
    <s v="MT251"/>
    <s v="613FF1"/>
    <s v=" 3AKJHTDVXMSML1841"/>
    <x v="2"/>
    <x v="0"/>
    <s v="FEDERAL"/>
    <s v="ACTIVA"/>
    <s v=" FREIGHTLINER"/>
    <n v="2021"/>
    <s v="PUEBLA"/>
    <x v="0"/>
  </r>
  <r>
    <x v="4"/>
    <s v="MTWA"/>
    <s v="DEDICADO"/>
    <s v="MT240"/>
    <s v="615FF1"/>
    <s v="3AKJHTDV3MSML1843"/>
    <x v="2"/>
    <x v="0"/>
    <s v="FEDERAL"/>
    <s v="ACTIVA"/>
    <s v=" FREIGHTLINER"/>
    <n v="2021"/>
    <s v="PUEBLA"/>
    <x v="0"/>
  </r>
  <r>
    <x v="6"/>
    <s v="ALC"/>
    <s v="DEDICADO"/>
    <n v="1811"/>
    <s v="621FE1"/>
    <s v="3AKJHTDV4MSML1849"/>
    <x v="2"/>
    <x v="0"/>
    <s v="FEDERAL"/>
    <s v="ACTIVA"/>
    <s v=" FREIGHTLINER"/>
    <n v="2021"/>
    <s v="LAREDO"/>
    <x v="0"/>
  </r>
  <r>
    <x v="4"/>
    <s v="MTWA"/>
    <s v="DEDICADO"/>
    <s v="MT238"/>
    <s v="625FF1"/>
    <s v="3AKJHTDV6MSML1853"/>
    <x v="2"/>
    <x v="0"/>
    <s v="FEDERAL"/>
    <s v="ACTIVA"/>
    <s v=" FREIGHTLINER"/>
    <n v="2021"/>
    <s v="PUEBLA"/>
    <x v="0"/>
  </r>
  <r>
    <x v="4"/>
    <s v="MTWA"/>
    <s v="DEDICADO"/>
    <s v="MT241"/>
    <s v="627FF1"/>
    <s v="3ALACXFB1MDML1865"/>
    <x v="1"/>
    <x v="0"/>
    <s v="FEDERAL"/>
    <s v="ACTIVA"/>
    <s v=" FREIGHTLINER"/>
    <n v="2021"/>
    <s v="PUEBLA"/>
    <x v="0"/>
  </r>
  <r>
    <x v="4"/>
    <s v="MTWA"/>
    <s v="DEDICADO"/>
    <s v="MT253"/>
    <s v="628FF1"/>
    <s v="3ALACXFB3MDML1866"/>
    <x v="1"/>
    <x v="0"/>
    <s v="FEDERAL"/>
    <s v="ACTIVA"/>
    <s v=" FREIGHTLINER"/>
    <n v="2021"/>
    <s v="PUEBLA"/>
    <x v="0"/>
  </r>
  <r>
    <x v="1"/>
    <s v="MTWA"/>
    <s v="DEDICADO"/>
    <s v="MT242"/>
    <s v="630-FF-1"/>
    <s v="3ALACXFB7MDML1868"/>
    <x v="1"/>
    <x v="0"/>
    <s v="FEDERAL"/>
    <s v="ACTIVA"/>
    <s v=" FREIGHTLINER"/>
    <n v="2021"/>
    <s v="VILLAHERMOSA"/>
    <x v="0"/>
  </r>
  <r>
    <x v="1"/>
    <s v="MTWA"/>
    <s v="DEDICADO"/>
    <s v="MT329"/>
    <s v="618-FF-1"/>
    <s v="3AKJHTDV9MSML1846"/>
    <x v="2"/>
    <x v="2"/>
    <s v="FEDERAL"/>
    <s v="ACTIVA"/>
    <s v=" FREIGHTLINER"/>
    <n v="2021"/>
    <s v="VILLAHERMOSA"/>
    <x v="0"/>
  </r>
  <r>
    <x v="1"/>
    <s v="MTWA"/>
    <s v="DEDICADO"/>
    <s v="MT256"/>
    <s v="031FF3"/>
    <s v="MEC0574P7MP043371"/>
    <x v="3"/>
    <x v="1"/>
    <s v="FEDERAL"/>
    <s v="ACTIVA"/>
    <s v=" FREIGHTLINER"/>
    <n v="2021"/>
    <s v="PUEBLA"/>
    <x v="0"/>
  </r>
  <r>
    <x v="4"/>
    <s v="MTWA"/>
    <s v="DEDICADO"/>
    <s v="MT257"/>
    <s v="499FF1"/>
    <s v=" 3AKJHTDV8MSML1837"/>
    <x v="2"/>
    <x v="2"/>
    <s v="FEDERAL"/>
    <s v="ACTIVA"/>
    <s v=" FREIGHTLINER"/>
    <n v="2021"/>
    <s v="PUEBLA"/>
    <x v="0"/>
  </r>
  <r>
    <x v="5"/>
    <s v="FLETES INTERNOS ELEKTRA"/>
    <s v="DEDICADO"/>
    <n v="3304"/>
    <s v="A753AF"/>
    <s v="VF1FWZLA2MU967501"/>
    <x v="5"/>
    <x v="6"/>
    <s v="ESTATAL"/>
    <s v="ACTIVA"/>
    <s v="KANGOO"/>
    <n v="2021"/>
    <s v="TEPOTZOTLAN"/>
    <x v="2"/>
  </r>
  <r>
    <x v="5"/>
    <s v="FLETES INTERNOS ELEKTRA"/>
    <s v="DEDICADO"/>
    <n v="3300"/>
    <s v="A757AF"/>
    <s v="VF1FWZLA2MU967710"/>
    <x v="5"/>
    <x v="7"/>
    <s v="ESTATAL"/>
    <s v="ACTIVA"/>
    <s v="KANGOO"/>
    <n v="2021"/>
    <s v="TEPOTZOTLAN"/>
    <x v="2"/>
  </r>
  <r>
    <x v="5"/>
    <s v="FLETES INTERNOS ELEKTRA"/>
    <s v="DEDICADO"/>
    <n v="3303"/>
    <s v="A754AF"/>
    <s v="VF1FWZLA2MU967716"/>
    <x v="5"/>
    <x v="6"/>
    <s v="ESTATAL"/>
    <s v="ACTIVA"/>
    <s v="KANGOO"/>
    <n v="2021"/>
    <s v="TEPOTZOTLAN"/>
    <x v="2"/>
  </r>
  <r>
    <x v="5"/>
    <s v="FLETES INTERNOS ELEKTRA"/>
    <s v="DEDICADO"/>
    <n v="3302"/>
    <s v="A755AF"/>
    <s v="VF1FWZLA2MU967506"/>
    <x v="5"/>
    <x v="6"/>
    <s v="ESTATAL"/>
    <s v="ACTIVA"/>
    <s v="KANGOO"/>
    <n v="2021"/>
    <s v="TEPOTZOTLAN"/>
    <x v="2"/>
  </r>
  <r>
    <x v="5"/>
    <s v="FLETES INTERNOS ELEKTRA"/>
    <s v="DEDICADO"/>
    <n v="3301"/>
    <s v="AF56AF"/>
    <s v="VF1FWZLA2MU967490"/>
    <x v="5"/>
    <x v="6"/>
    <s v="ESTATAL"/>
    <s v="ACTIVA"/>
    <s v="KANGOO"/>
    <n v="2021"/>
    <s v="TEPOTZOTLAN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2000000}" name="TablaDinámica12" cacheId="5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K10:O22" firstHeaderRow="1" firstDataRow="2" firstDataCol="1" rowPageCount="1" colPageCount="1"/>
  <pivotFields count="14">
    <pivotField axis="axisPage" multipleItemSelectionAllowed="1" showAll="0">
      <items count="10">
        <item h="1" sd="0" x="7"/>
        <item h="1" sd="0" x="2"/>
        <item h="1" sd="0" x="0"/>
        <item h="1" sd="0" x="3"/>
        <item sd="0" x="5"/>
        <item h="1" sd="0" x="8"/>
        <item h="1" sd="0" x="4"/>
        <item h="1" sd="0" x="6"/>
        <item h="1" sd="0" x="1"/>
        <item t="default"/>
      </items>
    </pivotField>
    <pivotField showAll="0"/>
    <pivotField showAll="0"/>
    <pivotField dataField="1" showAll="0" defaultSubtotal="0"/>
    <pivotField showAll="0"/>
    <pivotField showAll="0"/>
    <pivotField axis="axisCol" showAll="0" sortType="ascending">
      <items count="7">
        <item x="5"/>
        <item x="4"/>
        <item x="0"/>
        <item x="3"/>
        <item x="1"/>
        <item x="2"/>
        <item t="default"/>
      </items>
    </pivotField>
    <pivotField axis="axisRow" showAll="0" defaultSubtotal="0">
      <items count="15">
        <item h="1" x="0"/>
        <item h="1" x="3"/>
        <item h="1" x="5"/>
        <item x="6"/>
        <item x="7"/>
        <item x="8"/>
        <item x="4"/>
        <item h="1" x="2"/>
        <item h="1" x="1"/>
        <item x="11"/>
        <item x="12"/>
        <item x="13"/>
        <item x="9"/>
        <item x="14"/>
        <item x="10"/>
      </items>
    </pivotField>
    <pivotField showAll="0"/>
    <pivotField showAll="0"/>
    <pivotField showAll="0"/>
    <pivotField showAll="0"/>
    <pivotField showAll="0" defaultSubtotal="0"/>
    <pivotField showAll="0" defaultSubtotal="0"/>
  </pivotFields>
  <rowFields count="1">
    <field x="7"/>
  </rowFields>
  <rowItems count="11">
    <i>
      <x v="3"/>
    </i>
    <i>
      <x v="4"/>
    </i>
    <i>
      <x v="5"/>
    </i>
    <i>
      <x v="6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1">
    <pageField fld="0" hier="-1"/>
  </pageFields>
  <dataFields count="1">
    <dataField name="Cuenta de Economico" fld="3" subtotal="count" baseField="0" baseItem="0"/>
  </dataFields>
  <formats count="36">
    <format dxfId="50">
      <pivotArea type="all" dataOnly="0" outline="0" fieldPosition="0"/>
    </format>
    <format dxfId="49">
      <pivotArea outline="0" collapsedLevelsAreSubtotals="1" fieldPosition="0"/>
    </format>
    <format dxfId="48">
      <pivotArea type="origin" dataOnly="0" labelOnly="1" outline="0" fieldPosition="0"/>
    </format>
    <format dxfId="47">
      <pivotArea field="6" type="button" dataOnly="0" labelOnly="1" outline="0" axis="axisCol" fieldPosition="0"/>
    </format>
    <format dxfId="46">
      <pivotArea type="topRight" dataOnly="0" labelOnly="1" outline="0" fieldPosition="0"/>
    </format>
    <format dxfId="45">
      <pivotArea dataOnly="0" labelOnly="1" grandRow="1" outline="0" fieldPosition="0"/>
    </format>
    <format dxfId="44">
      <pivotArea dataOnly="0" labelOnly="1" fieldPosition="0">
        <references count="1">
          <reference field="6" count="2">
            <x v="1"/>
            <x v="3"/>
          </reference>
        </references>
      </pivotArea>
    </format>
    <format dxfId="43">
      <pivotArea dataOnly="0" labelOnly="1" grandCol="1" outline="0" fieldPosition="0"/>
    </format>
    <format dxfId="42">
      <pivotArea type="all" dataOnly="0" outline="0" fieldPosition="0"/>
    </format>
    <format dxfId="41">
      <pivotArea outline="0" collapsedLevelsAreSubtotals="1" fieldPosition="0"/>
    </format>
    <format dxfId="40">
      <pivotArea type="origin" dataOnly="0" labelOnly="1" outline="0" fieldPosition="0"/>
    </format>
    <format dxfId="39">
      <pivotArea field="6" type="button" dataOnly="0" labelOnly="1" outline="0" axis="axisCol" fieldPosition="0"/>
    </format>
    <format dxfId="38">
      <pivotArea type="topRight" dataOnly="0" labelOnly="1" outline="0" fieldPosition="0"/>
    </format>
    <format dxfId="37">
      <pivotArea dataOnly="0" labelOnly="1" grandRow="1" outline="0" fieldPosition="0"/>
    </format>
    <format dxfId="36">
      <pivotArea dataOnly="0" labelOnly="1" fieldPosition="0">
        <references count="1">
          <reference field="6" count="2">
            <x v="1"/>
            <x v="3"/>
          </reference>
        </references>
      </pivotArea>
    </format>
    <format dxfId="35">
      <pivotArea dataOnly="0" labelOnly="1" grandCol="1" outline="0" fieldPosition="0"/>
    </format>
    <format dxfId="34">
      <pivotArea type="all" dataOnly="0" outline="0" fieldPosition="0"/>
    </format>
    <format dxfId="33">
      <pivotArea outline="0" collapsedLevelsAreSubtotals="1" fieldPosition="0"/>
    </format>
    <format dxfId="32">
      <pivotArea type="origin" dataOnly="0" labelOnly="1" outline="0" fieldPosition="0"/>
    </format>
    <format dxfId="31">
      <pivotArea field="6" type="button" dataOnly="0" labelOnly="1" outline="0" axis="axisCol" fieldPosition="0"/>
    </format>
    <format dxfId="30">
      <pivotArea type="topRight" dataOnly="0" labelOnly="1" outline="0" fieldPosition="0"/>
    </format>
    <format dxfId="29">
      <pivotArea dataOnly="0" labelOnly="1" grandRow="1" outline="0" fieldPosition="0"/>
    </format>
    <format dxfId="28">
      <pivotArea dataOnly="0" labelOnly="1" fieldPosition="0">
        <references count="1">
          <reference field="6" count="2">
            <x v="1"/>
            <x v="3"/>
          </reference>
        </references>
      </pivotArea>
    </format>
    <format dxfId="27">
      <pivotArea dataOnly="0" labelOnly="1" grandCol="1" outline="0" fieldPosition="0"/>
    </format>
    <format dxfId="26">
      <pivotArea type="all" dataOnly="0" outline="0" fieldPosition="0"/>
    </format>
    <format dxfId="25">
      <pivotArea outline="0" collapsedLevelsAreSubtotals="1" fieldPosition="0"/>
    </format>
    <format dxfId="24">
      <pivotArea type="origin" dataOnly="0" labelOnly="1" outline="0" fieldPosition="0"/>
    </format>
    <format dxfId="23">
      <pivotArea field="6" type="button" dataOnly="0" labelOnly="1" outline="0" axis="axisCol" fieldPosition="0"/>
    </format>
    <format dxfId="22">
      <pivotArea type="topRight" dataOnly="0" labelOnly="1" outline="0" fieldPosition="0"/>
    </format>
    <format dxfId="21">
      <pivotArea dataOnly="0" labelOnly="1" grandRow="1" outline="0" fieldPosition="0"/>
    </format>
    <format dxfId="20">
      <pivotArea dataOnly="0" labelOnly="1" fieldPosition="0">
        <references count="1">
          <reference field="6" count="2">
            <x v="1"/>
            <x v="3"/>
          </reference>
        </references>
      </pivotArea>
    </format>
    <format dxfId="19">
      <pivotArea dataOnly="0" labelOnly="1" grandCol="1" outline="0" fieldPosition="0"/>
    </format>
    <format dxfId="18">
      <pivotArea outline="0" collapsedLevelsAreSubtotals="1" fieldPosition="0"/>
    </format>
    <format dxfId="17">
      <pivotArea outline="0" collapsedLevelsAreSubtotals="1" fieldPosition="0"/>
    </format>
    <format dxfId="16">
      <pivotArea dataOnly="0" labelOnly="1" fieldPosition="0">
        <references count="1">
          <reference field="6" count="2">
            <x v="1"/>
            <x v="3"/>
          </reference>
        </references>
      </pivotArea>
    </format>
    <format dxfId="15">
      <pivotArea dataOnly="0" labelOnly="1" fieldPosition="0">
        <references count="1">
          <reference field="6" count="2">
            <x v="1"/>
            <x v="3"/>
          </reference>
        </references>
      </pivotArea>
    </format>
  </formats>
  <pivotTableStyleInfo name="PivotStyleLight18" showRowHeaders="1" showColHeaders="1" showRowStripes="0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1000000}" name="TablaDinámica10" cacheId="49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B10:I21" firstHeaderRow="1" firstDataRow="2" firstDataCol="1"/>
  <pivotFields count="12">
    <pivotField axis="axisRow" showAll="0">
      <items count="10">
        <item sd="0" x="7"/>
        <item sd="0" x="2"/>
        <item sd="0" x="0"/>
        <item sd="0" x="3"/>
        <item sd="0" x="5"/>
        <item sd="0" x="8"/>
        <item sd="0" x="4"/>
        <item sd="0" x="6"/>
        <item sd="0" x="1"/>
        <item t="default"/>
      </items>
    </pivotField>
    <pivotField dataField="1" showAll="0"/>
    <pivotField showAll="0"/>
    <pivotField showAll="0" defaultSubtotal="0"/>
    <pivotField showAll="0"/>
    <pivotField showAll="0"/>
    <pivotField axis="axisCol" showAll="0" sortType="ascending">
      <items count="7">
        <item x="5"/>
        <item x="4"/>
        <item x="0"/>
        <item x="3"/>
        <item x="1"/>
        <item x="2"/>
        <item t="default"/>
      </items>
    </pivotField>
    <pivotField showAll="0" defaultSubtotal="0"/>
    <pivotField showAll="0"/>
    <pivotField showAll="0"/>
    <pivotField showAll="0"/>
    <pivotField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Cuenta de Línea" fld="1" subtotal="count" baseField="0" baseItem="0"/>
  </dataFields>
  <formats count="121">
    <format dxfId="171">
      <pivotArea type="origin" dataOnly="0" labelOnly="1" outline="0" fieldPosition="0"/>
    </format>
    <format dxfId="170">
      <pivotArea field="6" type="button" dataOnly="0" labelOnly="1" outline="0" axis="axisCol" fieldPosition="0"/>
    </format>
    <format dxfId="169">
      <pivotArea type="topRight" dataOnly="0" labelOnly="1" outline="0" fieldPosition="0"/>
    </format>
    <format dxfId="168">
      <pivotArea field="0" type="button" dataOnly="0" labelOnly="1" outline="0" axis="axisRow" fieldPosition="0"/>
    </format>
    <format dxfId="167">
      <pivotArea dataOnly="0" labelOnly="1" fieldPosition="0">
        <references count="1">
          <reference field="6" count="0"/>
        </references>
      </pivotArea>
    </format>
    <format dxfId="166">
      <pivotArea dataOnly="0" labelOnly="1" grandCol="1" outline="0" fieldPosition="0"/>
    </format>
    <format dxfId="165">
      <pivotArea grandRow="1" outline="0" collapsedLevelsAreSubtotals="1" fieldPosition="0"/>
    </format>
    <format dxfId="164">
      <pivotArea dataOnly="0" labelOnly="1" grandRow="1" outline="0" fieldPosition="0"/>
    </format>
    <format dxfId="163">
      <pivotArea grandRow="1" outline="0" collapsedLevelsAreSubtotals="1" fieldPosition="0"/>
    </format>
    <format dxfId="162">
      <pivotArea dataOnly="0" labelOnly="1" grandRow="1" outline="0" fieldPosition="0"/>
    </format>
    <format dxfId="161">
      <pivotArea type="all" dataOnly="0" outline="0" fieldPosition="0"/>
    </format>
    <format dxfId="160">
      <pivotArea outline="0" collapsedLevelsAreSubtotals="1" fieldPosition="0"/>
    </format>
    <format dxfId="159">
      <pivotArea type="origin" dataOnly="0" labelOnly="1" outline="0" fieldPosition="0"/>
    </format>
    <format dxfId="158">
      <pivotArea field="6" type="button" dataOnly="0" labelOnly="1" outline="0" axis="axisCol" fieldPosition="0"/>
    </format>
    <format dxfId="157">
      <pivotArea type="topRight" dataOnly="0" labelOnly="1" outline="0" fieldPosition="0"/>
    </format>
    <format dxfId="156">
      <pivotArea field="0" type="button" dataOnly="0" labelOnly="1" outline="0" axis="axisRow" fieldPosition="0"/>
    </format>
    <format dxfId="155">
      <pivotArea dataOnly="0" labelOnly="1" fieldPosition="0">
        <references count="1">
          <reference field="0" count="0"/>
        </references>
      </pivotArea>
    </format>
    <format dxfId="154">
      <pivotArea dataOnly="0" labelOnly="1" grandRow="1" outline="0" fieldPosition="0"/>
    </format>
    <format dxfId="153">
      <pivotArea dataOnly="0" labelOnly="1" fieldPosition="0">
        <references count="1">
          <reference field="6" count="0"/>
        </references>
      </pivotArea>
    </format>
    <format dxfId="152">
      <pivotArea dataOnly="0" labelOnly="1" grandCol="1" outline="0" fieldPosition="0"/>
    </format>
    <format dxfId="151">
      <pivotArea type="all" dataOnly="0" outline="0" fieldPosition="0"/>
    </format>
    <format dxfId="150">
      <pivotArea outline="0" collapsedLevelsAreSubtotals="1" fieldPosition="0"/>
    </format>
    <format dxfId="149">
      <pivotArea type="origin" dataOnly="0" labelOnly="1" outline="0" fieldPosition="0"/>
    </format>
    <format dxfId="148">
      <pivotArea field="6" type="button" dataOnly="0" labelOnly="1" outline="0" axis="axisCol" fieldPosition="0"/>
    </format>
    <format dxfId="147">
      <pivotArea type="topRight" dataOnly="0" labelOnly="1" outline="0" fieldPosition="0"/>
    </format>
    <format dxfId="146">
      <pivotArea field="0" type="button" dataOnly="0" labelOnly="1" outline="0" axis="axisRow" fieldPosition="0"/>
    </format>
    <format dxfId="145">
      <pivotArea dataOnly="0" labelOnly="1" fieldPosition="0">
        <references count="1">
          <reference field="0" count="0"/>
        </references>
      </pivotArea>
    </format>
    <format dxfId="144">
      <pivotArea dataOnly="0" labelOnly="1" grandRow="1" outline="0" fieldPosition="0"/>
    </format>
    <format dxfId="143">
      <pivotArea dataOnly="0" labelOnly="1" fieldPosition="0">
        <references count="1">
          <reference field="6" count="0"/>
        </references>
      </pivotArea>
    </format>
    <format dxfId="142">
      <pivotArea dataOnly="0" labelOnly="1" grandCol="1" outline="0" fieldPosition="0"/>
    </format>
    <format dxfId="141">
      <pivotArea type="all" dataOnly="0" outline="0" fieldPosition="0"/>
    </format>
    <format dxfId="140">
      <pivotArea outline="0" collapsedLevelsAreSubtotals="1" fieldPosition="0"/>
    </format>
    <format dxfId="139">
      <pivotArea type="origin" dataOnly="0" labelOnly="1" outline="0" fieldPosition="0"/>
    </format>
    <format dxfId="138">
      <pivotArea field="6" type="button" dataOnly="0" labelOnly="1" outline="0" axis="axisCol" fieldPosition="0"/>
    </format>
    <format dxfId="137">
      <pivotArea type="topRight" dataOnly="0" labelOnly="1" outline="0" fieldPosition="0"/>
    </format>
    <format dxfId="136">
      <pivotArea field="0" type="button" dataOnly="0" labelOnly="1" outline="0" axis="axisRow" fieldPosition="0"/>
    </format>
    <format dxfId="135">
      <pivotArea dataOnly="0" labelOnly="1" fieldPosition="0">
        <references count="1">
          <reference field="0" count="0"/>
        </references>
      </pivotArea>
    </format>
    <format dxfId="134">
      <pivotArea dataOnly="0" labelOnly="1" grandRow="1" outline="0" fieldPosition="0"/>
    </format>
    <format dxfId="133">
      <pivotArea dataOnly="0" labelOnly="1" fieldPosition="0">
        <references count="1">
          <reference field="6" count="0"/>
        </references>
      </pivotArea>
    </format>
    <format dxfId="132">
      <pivotArea dataOnly="0" labelOnly="1" grandCol="1" outline="0" fieldPosition="0"/>
    </format>
    <format dxfId="131">
      <pivotArea type="all" dataOnly="0" outline="0" fieldPosition="0"/>
    </format>
    <format dxfId="130">
      <pivotArea outline="0" collapsedLevelsAreSubtotals="1" fieldPosition="0"/>
    </format>
    <format dxfId="129">
      <pivotArea type="origin" dataOnly="0" labelOnly="1" outline="0" fieldPosition="0"/>
    </format>
    <format dxfId="128">
      <pivotArea field="6" type="button" dataOnly="0" labelOnly="1" outline="0" axis="axisCol" fieldPosition="0"/>
    </format>
    <format dxfId="127">
      <pivotArea type="topRight" dataOnly="0" labelOnly="1" outline="0" fieldPosition="0"/>
    </format>
    <format dxfId="126">
      <pivotArea field="0" type="button" dataOnly="0" labelOnly="1" outline="0" axis="axisRow" fieldPosition="0"/>
    </format>
    <format dxfId="125">
      <pivotArea dataOnly="0" labelOnly="1" fieldPosition="0">
        <references count="1">
          <reference field="0" count="0"/>
        </references>
      </pivotArea>
    </format>
    <format dxfId="124">
      <pivotArea dataOnly="0" labelOnly="1" grandRow="1" outline="0" fieldPosition="0"/>
    </format>
    <format dxfId="123">
      <pivotArea dataOnly="0" labelOnly="1" fieldPosition="0">
        <references count="1">
          <reference field="6" count="0"/>
        </references>
      </pivotArea>
    </format>
    <format dxfId="122">
      <pivotArea dataOnly="0" labelOnly="1" grandCol="1" outline="0" fieldPosition="0"/>
    </format>
    <format dxfId="121">
      <pivotArea collapsedLevelsAreSubtotals="1" fieldPosition="0">
        <references count="1">
          <reference field="0" count="1">
            <x v="0"/>
          </reference>
        </references>
      </pivotArea>
    </format>
    <format dxfId="120">
      <pivotArea collapsedLevelsAreSubtotals="1" fieldPosition="0">
        <references count="1">
          <reference field="0" count="1">
            <x v="1"/>
          </reference>
        </references>
      </pivotArea>
    </format>
    <format dxfId="119">
      <pivotArea collapsedLevelsAreSubtotals="1" fieldPosition="0">
        <references count="1">
          <reference field="0" count="1">
            <x v="2"/>
          </reference>
        </references>
      </pivotArea>
    </format>
    <format dxfId="118">
      <pivotArea collapsedLevelsAreSubtotals="1" fieldPosition="0">
        <references count="1">
          <reference field="0" count="1">
            <x v="3"/>
          </reference>
        </references>
      </pivotArea>
    </format>
    <format dxfId="117">
      <pivotArea collapsedLevelsAreSubtotals="1" fieldPosition="0">
        <references count="1">
          <reference field="0" count="1">
            <x v="4"/>
          </reference>
        </references>
      </pivotArea>
    </format>
    <format dxfId="116">
      <pivotArea collapsedLevelsAreSubtotals="1" fieldPosition="0">
        <references count="1">
          <reference field="0" count="1">
            <x v="5"/>
          </reference>
        </references>
      </pivotArea>
    </format>
    <format dxfId="115">
      <pivotArea collapsedLevelsAreSubtotals="1" fieldPosition="0">
        <references count="1">
          <reference field="0" count="1">
            <x v="6"/>
          </reference>
        </references>
      </pivotArea>
    </format>
    <format dxfId="114">
      <pivotArea collapsedLevelsAreSubtotals="1" fieldPosition="0">
        <references count="1">
          <reference field="0" count="1">
            <x v="7"/>
          </reference>
        </references>
      </pivotArea>
    </format>
    <format dxfId="113">
      <pivotArea collapsedLevelsAreSubtotals="1" fieldPosition="0">
        <references count="1">
          <reference field="0" count="1">
            <x v="8"/>
          </reference>
        </references>
      </pivotArea>
    </format>
    <format dxfId="112">
      <pivotArea collapsedLevelsAreSubtotals="1" fieldPosition="0">
        <references count="1">
          <reference field="0" count="1">
            <x v="0"/>
          </reference>
        </references>
      </pivotArea>
    </format>
    <format dxfId="111">
      <pivotArea collapsedLevelsAreSubtotals="1" fieldPosition="0">
        <references count="1">
          <reference field="0" count="1">
            <x v="1"/>
          </reference>
        </references>
      </pivotArea>
    </format>
    <format dxfId="110">
      <pivotArea collapsedLevelsAreSubtotals="1" fieldPosition="0">
        <references count="1">
          <reference field="0" count="1">
            <x v="2"/>
          </reference>
        </references>
      </pivotArea>
    </format>
    <format dxfId="109">
      <pivotArea collapsedLevelsAreSubtotals="1" fieldPosition="0">
        <references count="1">
          <reference field="0" count="1">
            <x v="3"/>
          </reference>
        </references>
      </pivotArea>
    </format>
    <format dxfId="108">
      <pivotArea collapsedLevelsAreSubtotals="1" fieldPosition="0">
        <references count="1">
          <reference field="0" count="1">
            <x v="4"/>
          </reference>
        </references>
      </pivotArea>
    </format>
    <format dxfId="107">
      <pivotArea collapsedLevelsAreSubtotals="1" fieldPosition="0">
        <references count="1">
          <reference field="0" count="1">
            <x v="5"/>
          </reference>
        </references>
      </pivotArea>
    </format>
    <format dxfId="106">
      <pivotArea collapsedLevelsAreSubtotals="1" fieldPosition="0">
        <references count="1">
          <reference field="0" count="1">
            <x v="6"/>
          </reference>
        </references>
      </pivotArea>
    </format>
    <format dxfId="105">
      <pivotArea collapsedLevelsAreSubtotals="1" fieldPosition="0">
        <references count="1">
          <reference field="0" count="1">
            <x v="7"/>
          </reference>
        </references>
      </pivotArea>
    </format>
    <format dxfId="104">
      <pivotArea collapsedLevelsAreSubtotals="1" fieldPosition="0">
        <references count="1">
          <reference field="0" count="1">
            <x v="8"/>
          </reference>
        </references>
      </pivotArea>
    </format>
    <format dxfId="103">
      <pivotArea outline="0" collapsedLevelsAreSubtotals="1" fieldPosition="0"/>
    </format>
    <format dxfId="102">
      <pivotArea outline="0" collapsedLevelsAreSubtotals="1" fieldPosition="0"/>
    </format>
    <format dxfId="101">
      <pivotArea dataOnly="0" labelOnly="1" fieldPosition="0">
        <references count="1">
          <reference field="6" count="0"/>
        </references>
      </pivotArea>
    </format>
    <format dxfId="100">
      <pivotArea dataOnly="0" labelOnly="1" fieldPosition="0">
        <references count="1">
          <reference field="6" count="0"/>
        </references>
      </pivotArea>
    </format>
    <format dxfId="99">
      <pivotArea type="origin" dataOnly="0" labelOnly="1" outline="0" fieldPosition="0"/>
    </format>
    <format dxfId="98">
      <pivotArea field="6" type="button" dataOnly="0" labelOnly="1" outline="0" axis="axisCol" fieldPosition="0"/>
    </format>
    <format dxfId="97">
      <pivotArea type="topRight" dataOnly="0" labelOnly="1" outline="0" fieldPosition="0"/>
    </format>
    <format dxfId="96">
      <pivotArea field="0" type="button" dataOnly="0" labelOnly="1" outline="0" axis="axisRow" fieldPosition="0"/>
    </format>
    <format dxfId="95">
      <pivotArea dataOnly="0" labelOnly="1" fieldPosition="0">
        <references count="1">
          <reference field="6" count="0"/>
        </references>
      </pivotArea>
    </format>
    <format dxfId="94">
      <pivotArea dataOnly="0" labelOnly="1" grandCol="1" outline="0" fieldPosition="0"/>
    </format>
    <format dxfId="93">
      <pivotArea type="origin" dataOnly="0" labelOnly="1" outline="0" fieldPosition="0"/>
    </format>
    <format dxfId="92">
      <pivotArea field="6" type="button" dataOnly="0" labelOnly="1" outline="0" axis="axisCol" fieldPosition="0"/>
    </format>
    <format dxfId="91">
      <pivotArea type="topRight" dataOnly="0" labelOnly="1" outline="0" fieldPosition="0"/>
    </format>
    <format dxfId="90">
      <pivotArea field="0" type="button" dataOnly="0" labelOnly="1" outline="0" axis="axisRow" fieldPosition="0"/>
    </format>
    <format dxfId="89">
      <pivotArea dataOnly="0" labelOnly="1" fieldPosition="0">
        <references count="1">
          <reference field="6" count="0"/>
        </references>
      </pivotArea>
    </format>
    <format dxfId="88">
      <pivotArea dataOnly="0" labelOnly="1" grandCol="1" outline="0" fieldPosition="0"/>
    </format>
    <format dxfId="87">
      <pivotArea grandRow="1" outline="0" collapsedLevelsAreSubtotals="1" fieldPosition="0"/>
    </format>
    <format dxfId="86">
      <pivotArea dataOnly="0" labelOnly="1" grandRow="1" outline="0" fieldPosition="0"/>
    </format>
    <format dxfId="85">
      <pivotArea grandRow="1" outline="0" collapsedLevelsAreSubtotals="1" fieldPosition="0"/>
    </format>
    <format dxfId="84">
      <pivotArea dataOnly="0" labelOnly="1" grandRow="1" outline="0" fieldPosition="0"/>
    </format>
    <format dxfId="83">
      <pivotArea grandRow="1" outline="0" collapsedLevelsAreSubtotals="1" fieldPosition="0"/>
    </format>
    <format dxfId="82">
      <pivotArea dataOnly="0" labelOnly="1" grandRow="1" outline="0" fieldPosition="0"/>
    </format>
    <format dxfId="81">
      <pivotArea grandRow="1" outline="0" collapsedLevelsAreSubtotals="1" fieldPosition="0"/>
    </format>
    <format dxfId="80">
      <pivotArea dataOnly="0" labelOnly="1" grandRow="1" outline="0" fieldPosition="0"/>
    </format>
    <format dxfId="79">
      <pivotArea grandRow="1" outline="0" collapsedLevelsAreSubtotals="1" fieldPosition="0"/>
    </format>
    <format dxfId="78">
      <pivotArea dataOnly="0" labelOnly="1" grandRow="1" outline="0" fieldPosition="0"/>
    </format>
    <format dxfId="77">
      <pivotArea grandRow="1" outline="0" collapsedLevelsAreSubtotals="1" fieldPosition="0"/>
    </format>
    <format dxfId="76">
      <pivotArea dataOnly="0" labelOnly="1" grandRow="1" outline="0" fieldPosition="0"/>
    </format>
    <format dxfId="75">
      <pivotArea dataOnly="0" labelOnly="1" fieldPosition="0">
        <references count="1">
          <reference field="0" count="0"/>
        </references>
      </pivotArea>
    </format>
    <format dxfId="74">
      <pivotArea field="0" grandCol="1" collapsedLevelsAreSubtotals="1" axis="axisRow" fieldPosition="0">
        <references count="1">
          <reference field="0" count="0"/>
        </references>
      </pivotArea>
    </format>
    <format dxfId="73">
      <pivotArea type="origin" dataOnly="0" labelOnly="1" outline="0" fieldPosition="0"/>
    </format>
    <format dxfId="72">
      <pivotArea field="6" type="button" dataOnly="0" labelOnly="1" outline="0" axis="axisCol" fieldPosition="0"/>
    </format>
    <format dxfId="71">
      <pivotArea type="topRight" dataOnly="0" labelOnly="1" outline="0" fieldPosition="0"/>
    </format>
    <format dxfId="70">
      <pivotArea field="0" type="button" dataOnly="0" labelOnly="1" outline="0" axis="axisRow" fieldPosition="0"/>
    </format>
    <format dxfId="69">
      <pivotArea dataOnly="0" labelOnly="1" fieldPosition="0">
        <references count="1">
          <reference field="6" count="0"/>
        </references>
      </pivotArea>
    </format>
    <format dxfId="68">
      <pivotArea dataOnly="0" labelOnly="1" grandCol="1" outline="0" fieldPosition="0"/>
    </format>
    <format dxfId="67">
      <pivotArea outline="0" collapsedLevelsAreSubtotals="1" fieldPosition="0"/>
    </format>
    <format dxfId="66">
      <pivotArea dataOnly="0" labelOnly="1" fieldPosition="0">
        <references count="1">
          <reference field="0" count="0"/>
        </references>
      </pivotArea>
    </format>
    <format dxfId="65">
      <pivotArea dataOnly="0" labelOnly="1" grandRow="1" outline="0" fieldPosition="0"/>
    </format>
    <format dxfId="64">
      <pivotArea field="6" type="button" dataOnly="0" labelOnly="1" outline="0" axis="axisCol" fieldPosition="0"/>
    </format>
    <format dxfId="63">
      <pivotArea type="topRight" dataOnly="0" labelOnly="1" outline="0" fieldPosition="0"/>
    </format>
    <format dxfId="62">
      <pivotArea dataOnly="0" labelOnly="1" fieldPosition="0">
        <references count="1">
          <reference field="6" count="0"/>
        </references>
      </pivotArea>
    </format>
    <format dxfId="61">
      <pivotArea dataOnly="0" labelOnly="1" grandCol="1" outline="0" fieldPosition="0"/>
    </format>
    <format dxfId="60">
      <pivotArea type="origin" dataOnly="0" labelOnly="1" outline="0" fieldPosition="0"/>
    </format>
    <format dxfId="59">
      <pivotArea type="all" dataOnly="0" outline="0" fieldPosition="0"/>
    </format>
    <format dxfId="58">
      <pivotArea collapsedLevelsAreSubtotals="1" fieldPosition="0">
        <references count="1">
          <reference field="0" count="0"/>
        </references>
      </pivotArea>
    </format>
    <format dxfId="57">
      <pivotArea field="0" type="button" dataOnly="0" labelOnly="1" outline="0" axis="axisRow" fieldPosition="0"/>
    </format>
    <format dxfId="56">
      <pivotArea dataOnly="0" labelOnly="1" fieldPosition="0">
        <references count="1">
          <reference field="0" count="0"/>
        </references>
      </pivotArea>
    </format>
    <format dxfId="55">
      <pivotArea dataOnly="0" labelOnly="1" fieldPosition="0">
        <references count="1">
          <reference field="6" count="0"/>
        </references>
      </pivotArea>
    </format>
    <format dxfId="54">
      <pivotArea dataOnly="0" labelOnly="1" grandCol="1" outline="0" fieldPosition="0"/>
    </format>
    <format dxfId="53">
      <pivotArea collapsedLevelsAreSubtotals="1" fieldPosition="0">
        <references count="1">
          <reference field="0" count="0"/>
        </references>
      </pivotArea>
    </format>
    <format dxfId="52">
      <pivotArea dataOnly="0" labelOnly="1" fieldPosition="0">
        <references count="1">
          <reference field="6" count="0"/>
        </references>
      </pivotArea>
    </format>
    <format dxfId="51">
      <pivotArea dataOnly="0" labelOnly="1" grandCol="1" outline="0" fieldPosition="0"/>
    </format>
  </formats>
  <pivotTableStyleInfo name="PivotStyleLight18" showRowHeaders="1" showColHeaders="1" showRowStripes="0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TablaDinámica1" cacheId="5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Q10:W21" firstHeaderRow="1" firstDataRow="2" firstDataCol="1" rowPageCount="1" colPageCount="1"/>
  <pivotFields count="14">
    <pivotField axis="axisRow" showAll="0">
      <items count="10">
        <item x="7"/>
        <item x="2"/>
        <item x="0"/>
        <item x="3"/>
        <item x="6"/>
        <item x="4"/>
        <item x="5"/>
        <item x="8"/>
        <item x="1"/>
        <item t="default"/>
      </items>
    </pivotField>
    <pivotField showAll="0"/>
    <pivotField showAll="0"/>
    <pivotField dataField="1" showAll="0"/>
    <pivotField showAll="0"/>
    <pivotField showAll="0"/>
    <pivotField axis="axisCol" showAll="0">
      <items count="7">
        <item x="4"/>
        <item x="0"/>
        <item x="3"/>
        <item x="1"/>
        <item x="2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6">
        <item h="1" x="3"/>
        <item h="1" x="2"/>
        <item x="0"/>
        <item h="1" m="1" x="4"/>
        <item h="1" x="1"/>
        <item t="default"/>
      </items>
    </pivotField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13" hier="-1"/>
  </pageFields>
  <dataFields count="1">
    <dataField name="Cuenta de Economico" fld="3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U26"/>
  <sheetViews>
    <sheetView topLeftCell="A2" workbookViewId="0">
      <selection activeCell="P19" sqref="P19"/>
    </sheetView>
  </sheetViews>
  <sheetFormatPr baseColWidth="10" defaultRowHeight="14.4" x14ac:dyDescent="0.3"/>
  <cols>
    <col min="1" max="9" width="11.5546875" style="4"/>
    <col min="10" max="10" width="16.33203125" style="4" customWidth="1"/>
    <col min="11" max="12" width="4.21875" style="4" customWidth="1"/>
    <col min="13" max="13" width="1.33203125" style="4" customWidth="1"/>
    <col min="14" max="14" width="14.33203125" style="4" customWidth="1"/>
    <col min="15" max="20" width="4.44140625" style="4" customWidth="1"/>
    <col min="21" max="16384" width="11.5546875" style="4"/>
  </cols>
  <sheetData>
    <row r="3" spans="3:21" ht="33.6" customHeight="1" thickBot="1" x14ac:dyDescent="0.35">
      <c r="C3" s="111" t="s">
        <v>2476</v>
      </c>
      <c r="D3" s="111"/>
      <c r="E3" s="111"/>
      <c r="F3" s="111"/>
      <c r="G3" s="111"/>
      <c r="H3" s="111"/>
      <c r="I3" s="111"/>
      <c r="J3" s="111"/>
      <c r="K3" s="111"/>
      <c r="L3" s="111"/>
      <c r="M3" s="111"/>
      <c r="N3" s="111"/>
    </row>
    <row r="4" spans="3:21" ht="15" thickTop="1" x14ac:dyDescent="0.3"/>
    <row r="9" spans="3:21" x14ac:dyDescent="0.3">
      <c r="N9" s="90" t="s">
        <v>700</v>
      </c>
      <c r="O9" s="91">
        <v>4</v>
      </c>
      <c r="P9" s="91">
        <v>18</v>
      </c>
      <c r="Q9" s="91">
        <v>40</v>
      </c>
      <c r="R9" s="91">
        <v>50</v>
      </c>
      <c r="S9" s="91">
        <v>70</v>
      </c>
      <c r="T9" s="92">
        <v>110</v>
      </c>
      <c r="U9" s="93" t="s">
        <v>710</v>
      </c>
    </row>
    <row r="10" spans="3:21" ht="15" thickBot="1" x14ac:dyDescent="0.35">
      <c r="N10" s="94" t="s">
        <v>284</v>
      </c>
      <c r="O10" s="101"/>
      <c r="P10" s="95"/>
      <c r="Q10" s="101">
        <v>3</v>
      </c>
      <c r="R10" s="95"/>
      <c r="S10" s="101">
        <v>3</v>
      </c>
      <c r="T10" s="95"/>
      <c r="U10" s="102">
        <v>6</v>
      </c>
    </row>
    <row r="11" spans="3:21" ht="15" thickBot="1" x14ac:dyDescent="0.35">
      <c r="N11" s="96" t="s">
        <v>147</v>
      </c>
      <c r="O11" s="101"/>
      <c r="P11" s="95">
        <v>3</v>
      </c>
      <c r="Q11" s="101">
        <v>1</v>
      </c>
      <c r="R11" s="95">
        <v>1</v>
      </c>
      <c r="S11" s="101">
        <v>33</v>
      </c>
      <c r="T11" s="95">
        <v>6</v>
      </c>
      <c r="U11" s="102">
        <v>44</v>
      </c>
    </row>
    <row r="12" spans="3:21" ht="15" thickBot="1" x14ac:dyDescent="0.35">
      <c r="N12" s="96" t="s">
        <v>92</v>
      </c>
      <c r="O12" s="101"/>
      <c r="P12" s="95"/>
      <c r="Q12" s="101">
        <v>1</v>
      </c>
      <c r="R12" s="95"/>
      <c r="S12" s="101">
        <v>3</v>
      </c>
      <c r="T12" s="95">
        <v>6</v>
      </c>
      <c r="U12" s="102">
        <v>10</v>
      </c>
    </row>
    <row r="13" spans="3:21" ht="15" thickBot="1" x14ac:dyDescent="0.35">
      <c r="N13" s="96" t="s">
        <v>146</v>
      </c>
      <c r="O13" s="101"/>
      <c r="P13" s="95"/>
      <c r="Q13" s="101"/>
      <c r="R13" s="95"/>
      <c r="S13" s="101">
        <v>4</v>
      </c>
      <c r="T13" s="95"/>
      <c r="U13" s="102">
        <v>4</v>
      </c>
    </row>
    <row r="14" spans="3:21" ht="15" thickBot="1" x14ac:dyDescent="0.35">
      <c r="N14" s="96" t="s">
        <v>148</v>
      </c>
      <c r="O14" s="101">
        <v>5</v>
      </c>
      <c r="P14" s="95">
        <v>76</v>
      </c>
      <c r="Q14" s="101">
        <v>16</v>
      </c>
      <c r="R14" s="95">
        <v>20</v>
      </c>
      <c r="S14" s="101">
        <v>45</v>
      </c>
      <c r="T14" s="95">
        <v>6</v>
      </c>
      <c r="U14" s="102">
        <v>168</v>
      </c>
    </row>
    <row r="15" spans="3:21" ht="15" thickBot="1" x14ac:dyDescent="0.35">
      <c r="N15" s="96" t="s">
        <v>111</v>
      </c>
      <c r="O15" s="101"/>
      <c r="P15" s="95"/>
      <c r="Q15" s="101"/>
      <c r="R15" s="95">
        <v>2</v>
      </c>
      <c r="S15" s="101">
        <v>2</v>
      </c>
      <c r="T15" s="95"/>
      <c r="U15" s="102">
        <v>4</v>
      </c>
    </row>
    <row r="16" spans="3:21" ht="15" thickBot="1" x14ac:dyDescent="0.35">
      <c r="N16" s="96" t="s">
        <v>489</v>
      </c>
      <c r="O16" s="101"/>
      <c r="P16" s="95">
        <v>3</v>
      </c>
      <c r="Q16" s="101">
        <v>1</v>
      </c>
      <c r="R16" s="95">
        <v>2</v>
      </c>
      <c r="S16" s="101">
        <v>15</v>
      </c>
      <c r="T16" s="95">
        <v>6</v>
      </c>
      <c r="U16" s="102">
        <v>27</v>
      </c>
    </row>
    <row r="17" spans="8:21" ht="15" thickBot="1" x14ac:dyDescent="0.35">
      <c r="N17" s="96" t="s">
        <v>605</v>
      </c>
      <c r="O17" s="101"/>
      <c r="P17" s="95"/>
      <c r="Q17" s="101">
        <v>2</v>
      </c>
      <c r="R17" s="95">
        <v>1</v>
      </c>
      <c r="S17" s="101">
        <v>7</v>
      </c>
      <c r="T17" s="95">
        <v>2</v>
      </c>
      <c r="U17" s="102">
        <v>12</v>
      </c>
    </row>
    <row r="18" spans="8:21" ht="15" thickBot="1" x14ac:dyDescent="0.35">
      <c r="N18" s="97" t="s">
        <v>582</v>
      </c>
      <c r="O18" s="101"/>
      <c r="P18" s="95">
        <v>2</v>
      </c>
      <c r="Q18" s="101">
        <v>2</v>
      </c>
      <c r="R18" s="95">
        <v>6</v>
      </c>
      <c r="S18" s="101">
        <v>30</v>
      </c>
      <c r="T18" s="95">
        <v>2</v>
      </c>
      <c r="U18" s="102">
        <v>42</v>
      </c>
    </row>
    <row r="19" spans="8:21" x14ac:dyDescent="0.3">
      <c r="N19" s="98" t="s">
        <v>483</v>
      </c>
      <c r="O19" s="99">
        <v>5</v>
      </c>
      <c r="P19" s="99">
        <v>84</v>
      </c>
      <c r="Q19" s="99">
        <v>26</v>
      </c>
      <c r="R19" s="99">
        <v>32</v>
      </c>
      <c r="S19" s="99">
        <v>142</v>
      </c>
      <c r="T19" s="99">
        <v>28</v>
      </c>
      <c r="U19" s="100">
        <v>317</v>
      </c>
    </row>
    <row r="26" spans="8:21" ht="17.399999999999999" x14ac:dyDescent="0.3">
      <c r="H26" s="112" t="s">
        <v>2480</v>
      </c>
      <c r="I26" s="112"/>
    </row>
  </sheetData>
  <mergeCells count="2">
    <mergeCell ref="C3:N3"/>
    <mergeCell ref="H26:I2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W317"/>
  <sheetViews>
    <sheetView zoomScale="90" zoomScaleNormal="90" workbookViewId="0">
      <selection activeCell="W21" activeCellId="1" sqref="O22 W21"/>
    </sheetView>
  </sheetViews>
  <sheetFormatPr baseColWidth="10" defaultRowHeight="14.4" x14ac:dyDescent="0.3"/>
  <cols>
    <col min="1" max="1" width="7.44140625" style="4" customWidth="1"/>
    <col min="2" max="2" width="17.77734375" customWidth="1"/>
    <col min="3" max="8" width="6.5546875" customWidth="1"/>
    <col min="9" max="9" width="10.5546875" style="4" customWidth="1"/>
    <col min="10" max="10" width="12.77734375" style="4" customWidth="1"/>
    <col min="11" max="11" width="20.33203125" customWidth="1"/>
    <col min="12" max="14" width="6.44140625" customWidth="1"/>
    <col min="15" max="15" width="14.5546875" style="4" customWidth="1"/>
    <col min="16" max="16" width="12.77734375" style="4" customWidth="1"/>
    <col min="17" max="17" width="20" style="4" customWidth="1"/>
    <col min="18" max="18" width="22.21875" style="4" customWidth="1"/>
    <col min="19" max="20" width="3.33203125" style="4" customWidth="1"/>
    <col min="21" max="22" width="4.44140625" style="4" customWidth="1"/>
    <col min="23" max="23" width="12.21875" style="4" customWidth="1"/>
    <col min="24" max="24" width="12.21875" style="4" bestFit="1" customWidth="1"/>
    <col min="25" max="49" width="11.5546875" style="4"/>
  </cols>
  <sheetData>
    <row r="1" spans="1:49" s="4" customFormat="1" x14ac:dyDescent="0.3"/>
    <row r="2" spans="1:49" s="4" customFormat="1" x14ac:dyDescent="0.3"/>
    <row r="3" spans="1:49" s="4" customFormat="1" ht="15" thickBot="1" x14ac:dyDescent="0.35">
      <c r="C3" s="5"/>
    </row>
    <row r="4" spans="1:49" ht="14.4" customHeight="1" x14ac:dyDescent="0.3">
      <c r="B4" s="119" t="s">
        <v>2442</v>
      </c>
      <c r="C4" s="120"/>
      <c r="D4" s="120"/>
      <c r="E4" s="120"/>
      <c r="F4" s="120"/>
      <c r="G4" s="120"/>
      <c r="H4" s="121"/>
      <c r="I4" s="5"/>
      <c r="J4" s="5"/>
      <c r="K4" s="113" t="s">
        <v>699</v>
      </c>
      <c r="L4" s="114"/>
      <c r="M4" s="114"/>
      <c r="N4" s="115"/>
    </row>
    <row r="5" spans="1:49" ht="14.4" customHeight="1" thickBot="1" x14ac:dyDescent="0.35">
      <c r="B5" s="122"/>
      <c r="C5" s="123"/>
      <c r="D5" s="123"/>
      <c r="E5" s="123"/>
      <c r="F5" s="123"/>
      <c r="G5" s="123"/>
      <c r="H5" s="124"/>
      <c r="I5" s="5"/>
      <c r="J5" s="5"/>
      <c r="K5" s="116"/>
      <c r="L5" s="117"/>
      <c r="M5" s="117"/>
      <c r="N5" s="118"/>
    </row>
    <row r="6" spans="1:49" s="4" customFormat="1" ht="14.4" customHeight="1" x14ac:dyDescent="0.3">
      <c r="B6" s="6"/>
      <c r="C6" s="6"/>
      <c r="D6" s="6"/>
      <c r="E6" s="6"/>
      <c r="F6" s="6"/>
      <c r="G6" s="6"/>
      <c r="H6" s="6"/>
      <c r="I6" s="5"/>
      <c r="J6" s="5"/>
      <c r="K6" s="6"/>
      <c r="L6" s="6"/>
      <c r="M6" s="6"/>
      <c r="N6" s="6"/>
    </row>
    <row r="7" spans="1:49" s="4" customFormat="1" x14ac:dyDescent="0.3">
      <c r="F7" s="5"/>
    </row>
    <row r="8" spans="1:49" s="8" customFormat="1" x14ac:dyDescent="0.3">
      <c r="A8" s="7"/>
      <c r="B8" s="7"/>
      <c r="C8" s="7"/>
      <c r="D8" s="7"/>
      <c r="E8" s="7"/>
      <c r="F8" s="7"/>
      <c r="G8" s="7"/>
      <c r="H8" s="7"/>
      <c r="I8" s="7"/>
      <c r="J8" s="64"/>
      <c r="K8" s="56" t="s">
        <v>700</v>
      </c>
      <c r="L8" s="8" t="s">
        <v>148</v>
      </c>
      <c r="O8" s="7"/>
      <c r="P8" s="7"/>
      <c r="Q8" s="74" t="s">
        <v>2469</v>
      </c>
      <c r="R8" t="s">
        <v>2470</v>
      </c>
      <c r="S8" s="4"/>
      <c r="T8" s="4"/>
      <c r="U8" s="4"/>
      <c r="V8" s="4"/>
      <c r="W8" s="4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</row>
    <row r="9" spans="1:49" s="8" customFormat="1" ht="13.2" x14ac:dyDescent="0.25">
      <c r="A9" s="7"/>
      <c r="B9" s="7"/>
      <c r="C9" s="7"/>
      <c r="D9" s="7"/>
      <c r="E9" s="7"/>
      <c r="F9" s="7"/>
      <c r="G9" s="7"/>
      <c r="H9" s="7"/>
      <c r="I9" s="7"/>
      <c r="J9" s="64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</row>
    <row r="10" spans="1:49" s="8" customFormat="1" x14ac:dyDescent="0.3">
      <c r="A10" s="7"/>
      <c r="B10" s="81" t="s">
        <v>2468</v>
      </c>
      <c r="C10" s="67" t="s">
        <v>484</v>
      </c>
      <c r="D10" s="67"/>
      <c r="E10" s="67"/>
      <c r="F10" s="67"/>
      <c r="G10" s="67"/>
      <c r="H10" s="67"/>
      <c r="I10" s="68"/>
      <c r="J10" s="65"/>
      <c r="K10" s="56" t="s">
        <v>2473</v>
      </c>
      <c r="L10" s="56" t="s">
        <v>484</v>
      </c>
      <c r="P10" s="7"/>
      <c r="Q10" s="74" t="s">
        <v>2473</v>
      </c>
      <c r="R10" s="74" t="s">
        <v>484</v>
      </c>
      <c r="S10"/>
      <c r="T10"/>
      <c r="U10"/>
      <c r="V10"/>
      <c r="W10"/>
      <c r="X10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</row>
    <row r="11" spans="1:49" s="8" customFormat="1" x14ac:dyDescent="0.3">
      <c r="A11" s="7"/>
      <c r="B11" s="81" t="s">
        <v>482</v>
      </c>
      <c r="C11" s="70">
        <v>4</v>
      </c>
      <c r="D11" s="70">
        <v>18</v>
      </c>
      <c r="E11" s="70">
        <v>40</v>
      </c>
      <c r="F11" s="70">
        <v>50</v>
      </c>
      <c r="G11" s="70">
        <v>70</v>
      </c>
      <c r="H11" s="87">
        <v>110</v>
      </c>
      <c r="I11" s="71" t="s">
        <v>483</v>
      </c>
      <c r="J11" s="65"/>
      <c r="K11" s="56" t="s">
        <v>482</v>
      </c>
      <c r="L11" s="8">
        <v>4</v>
      </c>
      <c r="M11" s="57">
        <v>18</v>
      </c>
      <c r="N11" s="57">
        <v>50</v>
      </c>
      <c r="O11" s="8" t="s">
        <v>483</v>
      </c>
      <c r="P11" s="7"/>
      <c r="Q11" s="74" t="s">
        <v>482</v>
      </c>
      <c r="R11">
        <v>18</v>
      </c>
      <c r="S11">
        <v>40</v>
      </c>
      <c r="T11">
        <v>50</v>
      </c>
      <c r="U11">
        <v>70</v>
      </c>
      <c r="V11">
        <v>110</v>
      </c>
      <c r="W11" t="s">
        <v>483</v>
      </c>
      <c r="X11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</row>
    <row r="12" spans="1:49" s="8" customFormat="1" ht="15" thickBot="1" x14ac:dyDescent="0.35">
      <c r="A12" s="7"/>
      <c r="B12" s="85" t="s">
        <v>284</v>
      </c>
      <c r="C12" s="72"/>
      <c r="D12" s="72"/>
      <c r="E12" s="72">
        <v>3</v>
      </c>
      <c r="F12" s="72"/>
      <c r="G12" s="72">
        <v>3</v>
      </c>
      <c r="H12" s="72"/>
      <c r="I12" s="73">
        <v>6</v>
      </c>
      <c r="J12" s="65"/>
      <c r="K12" s="9" t="s">
        <v>485</v>
      </c>
      <c r="L12" s="11">
        <v>4</v>
      </c>
      <c r="M12" s="11">
        <v>4</v>
      </c>
      <c r="N12" s="11">
        <v>2</v>
      </c>
      <c r="O12" s="11">
        <v>10</v>
      </c>
      <c r="P12" s="80"/>
      <c r="Q12" s="75" t="s">
        <v>284</v>
      </c>
      <c r="R12" s="76"/>
      <c r="S12" s="76">
        <v>3</v>
      </c>
      <c r="T12" s="76"/>
      <c r="U12" s="76">
        <v>3</v>
      </c>
      <c r="V12" s="76"/>
      <c r="W12" s="76">
        <v>6</v>
      </c>
      <c r="X12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</row>
    <row r="13" spans="1:49" s="8" customFormat="1" ht="15" thickBot="1" x14ac:dyDescent="0.35">
      <c r="A13" s="7"/>
      <c r="B13" s="82" t="s">
        <v>147</v>
      </c>
      <c r="C13" s="72"/>
      <c r="D13" s="72">
        <v>3</v>
      </c>
      <c r="E13" s="72">
        <v>1</v>
      </c>
      <c r="F13" s="72">
        <v>1</v>
      </c>
      <c r="G13" s="72">
        <v>33</v>
      </c>
      <c r="H13" s="72">
        <v>6</v>
      </c>
      <c r="I13" s="73">
        <v>44</v>
      </c>
      <c r="J13" s="65"/>
      <c r="K13" s="9" t="s">
        <v>487</v>
      </c>
      <c r="L13" s="11">
        <v>1</v>
      </c>
      <c r="M13" s="11">
        <v>6</v>
      </c>
      <c r="N13" s="11">
        <v>3</v>
      </c>
      <c r="O13" s="11">
        <v>10</v>
      </c>
      <c r="P13" s="80"/>
      <c r="Q13" s="75" t="s">
        <v>147</v>
      </c>
      <c r="R13" s="76">
        <v>3</v>
      </c>
      <c r="S13" s="76">
        <v>1</v>
      </c>
      <c r="T13" s="76">
        <v>1</v>
      </c>
      <c r="U13" s="76">
        <v>33</v>
      </c>
      <c r="V13" s="76">
        <v>6</v>
      </c>
      <c r="W13" s="76">
        <v>44</v>
      </c>
      <c r="X13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</row>
    <row r="14" spans="1:49" s="8" customFormat="1" ht="15" thickBot="1" x14ac:dyDescent="0.35">
      <c r="A14" s="7"/>
      <c r="B14" s="82" t="s">
        <v>92</v>
      </c>
      <c r="C14" s="72"/>
      <c r="D14" s="72"/>
      <c r="E14" s="72">
        <v>1</v>
      </c>
      <c r="F14" s="72"/>
      <c r="G14" s="72">
        <v>3</v>
      </c>
      <c r="H14" s="72">
        <v>6</v>
      </c>
      <c r="I14" s="73">
        <v>10</v>
      </c>
      <c r="J14" s="65"/>
      <c r="K14" s="9" t="s">
        <v>488</v>
      </c>
      <c r="L14" s="11"/>
      <c r="M14" s="11">
        <v>3</v>
      </c>
      <c r="N14" s="11">
        <v>1</v>
      </c>
      <c r="O14" s="11">
        <v>4</v>
      </c>
      <c r="P14" s="80"/>
      <c r="Q14" s="75" t="s">
        <v>92</v>
      </c>
      <c r="R14" s="76"/>
      <c r="S14" s="76">
        <v>1</v>
      </c>
      <c r="T14" s="76"/>
      <c r="U14" s="76">
        <v>3</v>
      </c>
      <c r="V14" s="76">
        <v>6</v>
      </c>
      <c r="W14" s="76">
        <v>10</v>
      </c>
      <c r="X14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</row>
    <row r="15" spans="1:49" s="8" customFormat="1" ht="15" thickBot="1" x14ac:dyDescent="0.35">
      <c r="A15" s="7"/>
      <c r="B15" s="82" t="s">
        <v>146</v>
      </c>
      <c r="C15" s="72"/>
      <c r="D15" s="72"/>
      <c r="E15" s="72"/>
      <c r="F15" s="72"/>
      <c r="G15" s="72">
        <v>4</v>
      </c>
      <c r="H15" s="72"/>
      <c r="I15" s="73">
        <v>4</v>
      </c>
      <c r="J15" s="65"/>
      <c r="K15" s="9" t="s">
        <v>2436</v>
      </c>
      <c r="L15" s="11"/>
      <c r="M15" s="11">
        <v>2</v>
      </c>
      <c r="N15" s="11">
        <v>2</v>
      </c>
      <c r="O15" s="11">
        <v>4</v>
      </c>
      <c r="P15" s="80"/>
      <c r="Q15" s="75" t="s">
        <v>146</v>
      </c>
      <c r="R15" s="76"/>
      <c r="S15" s="76"/>
      <c r="T15" s="76"/>
      <c r="U15" s="76">
        <v>4</v>
      </c>
      <c r="V15" s="76"/>
      <c r="W15" s="76">
        <v>4</v>
      </c>
      <c r="X15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</row>
    <row r="16" spans="1:49" s="8" customFormat="1" ht="15" thickBot="1" x14ac:dyDescent="0.35">
      <c r="A16" s="7"/>
      <c r="B16" s="82" t="s">
        <v>148</v>
      </c>
      <c r="C16" s="72">
        <v>5</v>
      </c>
      <c r="D16" s="72">
        <v>76</v>
      </c>
      <c r="E16" s="72">
        <v>16</v>
      </c>
      <c r="F16" s="72">
        <v>20</v>
      </c>
      <c r="G16" s="72">
        <v>45</v>
      </c>
      <c r="H16" s="72">
        <v>6</v>
      </c>
      <c r="I16" s="73">
        <v>168</v>
      </c>
      <c r="J16" s="65"/>
      <c r="K16" s="9" t="s">
        <v>2455</v>
      </c>
      <c r="L16" s="11"/>
      <c r="M16" s="11">
        <v>1</v>
      </c>
      <c r="N16" s="11"/>
      <c r="O16" s="11">
        <v>1</v>
      </c>
      <c r="P16" s="80"/>
      <c r="Q16" s="75" t="s">
        <v>605</v>
      </c>
      <c r="R16" s="76"/>
      <c r="S16" s="76">
        <v>2</v>
      </c>
      <c r="T16" s="76">
        <v>1</v>
      </c>
      <c r="U16" s="76">
        <v>7</v>
      </c>
      <c r="V16" s="76">
        <v>2</v>
      </c>
      <c r="W16" s="76">
        <v>12</v>
      </c>
      <c r="X16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</row>
    <row r="17" spans="1:49" s="8" customFormat="1" ht="15" thickBot="1" x14ac:dyDescent="0.35">
      <c r="A17" s="7"/>
      <c r="B17" s="82" t="s">
        <v>111</v>
      </c>
      <c r="C17" s="72"/>
      <c r="D17" s="72"/>
      <c r="E17" s="72"/>
      <c r="F17" s="72">
        <v>2</v>
      </c>
      <c r="G17" s="72">
        <v>2</v>
      </c>
      <c r="H17" s="72"/>
      <c r="I17" s="73">
        <v>4</v>
      </c>
      <c r="J17" s="65"/>
      <c r="K17" s="9" t="s">
        <v>2453</v>
      </c>
      <c r="L17" s="11"/>
      <c r="M17" s="11">
        <v>1</v>
      </c>
      <c r="N17" s="11"/>
      <c r="O17" s="11">
        <v>1</v>
      </c>
      <c r="P17" s="80"/>
      <c r="Q17" s="75" t="s">
        <v>489</v>
      </c>
      <c r="R17" s="76">
        <v>3</v>
      </c>
      <c r="S17" s="76">
        <v>1</v>
      </c>
      <c r="T17" s="76">
        <v>2</v>
      </c>
      <c r="U17" s="76">
        <v>15</v>
      </c>
      <c r="V17" s="76">
        <v>6</v>
      </c>
      <c r="W17" s="76">
        <v>27</v>
      </c>
      <c r="X1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</row>
    <row r="18" spans="1:49" s="8" customFormat="1" ht="15" thickBot="1" x14ac:dyDescent="0.35">
      <c r="A18" s="7"/>
      <c r="B18" s="82" t="s">
        <v>489</v>
      </c>
      <c r="C18" s="72"/>
      <c r="D18" s="72">
        <v>3</v>
      </c>
      <c r="E18" s="72">
        <v>1</v>
      </c>
      <c r="F18" s="72">
        <v>2</v>
      </c>
      <c r="G18" s="72">
        <v>15</v>
      </c>
      <c r="H18" s="72">
        <v>6</v>
      </c>
      <c r="I18" s="73">
        <v>27</v>
      </c>
      <c r="J18" s="65"/>
      <c r="K18" s="9" t="s">
        <v>2454</v>
      </c>
      <c r="L18" s="11"/>
      <c r="M18" s="11">
        <v>3</v>
      </c>
      <c r="N18" s="11"/>
      <c r="O18" s="11">
        <v>3</v>
      </c>
      <c r="P18" s="80"/>
      <c r="Q18" s="75" t="s">
        <v>148</v>
      </c>
      <c r="R18" s="76"/>
      <c r="S18" s="76">
        <v>16</v>
      </c>
      <c r="T18" s="76">
        <v>11</v>
      </c>
      <c r="U18" s="76">
        <v>45</v>
      </c>
      <c r="V18" s="76">
        <v>6</v>
      </c>
      <c r="W18" s="76">
        <v>78</v>
      </c>
      <c r="X18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</row>
    <row r="19" spans="1:49" s="8" customFormat="1" ht="15" thickBot="1" x14ac:dyDescent="0.35">
      <c r="A19" s="7"/>
      <c r="B19" s="82" t="s">
        <v>605</v>
      </c>
      <c r="C19" s="72"/>
      <c r="D19" s="72"/>
      <c r="E19" s="72">
        <v>2</v>
      </c>
      <c r="F19" s="72">
        <v>1</v>
      </c>
      <c r="G19" s="72">
        <v>7</v>
      </c>
      <c r="H19" s="72">
        <v>2</v>
      </c>
      <c r="I19" s="73">
        <v>12</v>
      </c>
      <c r="J19" s="66"/>
      <c r="K19" s="9" t="s">
        <v>2474</v>
      </c>
      <c r="L19" s="11"/>
      <c r="M19" s="11">
        <v>2</v>
      </c>
      <c r="N19" s="11">
        <v>1</v>
      </c>
      <c r="O19" s="11">
        <v>3</v>
      </c>
      <c r="P19" s="80"/>
      <c r="Q19" s="75" t="s">
        <v>111</v>
      </c>
      <c r="R19" s="76"/>
      <c r="S19" s="76"/>
      <c r="T19" s="76">
        <v>2</v>
      </c>
      <c r="U19" s="76">
        <v>2</v>
      </c>
      <c r="V19" s="76"/>
      <c r="W19" s="76">
        <v>4</v>
      </c>
      <c r="X19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</row>
    <row r="20" spans="1:49" s="4" customFormat="1" ht="15" thickBot="1" x14ac:dyDescent="0.35">
      <c r="B20" s="86" t="s">
        <v>582</v>
      </c>
      <c r="C20" s="72"/>
      <c r="D20" s="72">
        <v>2</v>
      </c>
      <c r="E20" s="72">
        <v>2</v>
      </c>
      <c r="F20" s="72">
        <v>6</v>
      </c>
      <c r="G20" s="72">
        <v>30</v>
      </c>
      <c r="H20" s="72">
        <v>2</v>
      </c>
      <c r="I20" s="73">
        <v>42</v>
      </c>
      <c r="K20" s="9" t="s">
        <v>489</v>
      </c>
      <c r="L20" s="11"/>
      <c r="M20" s="11">
        <v>2</v>
      </c>
      <c r="N20" s="11"/>
      <c r="O20" s="11">
        <v>2</v>
      </c>
      <c r="P20" s="80"/>
      <c r="Q20" s="75" t="s">
        <v>582</v>
      </c>
      <c r="R20" s="76">
        <v>2</v>
      </c>
      <c r="S20" s="76">
        <v>2</v>
      </c>
      <c r="T20" s="76">
        <v>6</v>
      </c>
      <c r="U20" s="76">
        <v>30</v>
      </c>
      <c r="V20" s="76">
        <v>2</v>
      </c>
      <c r="W20" s="76">
        <v>42</v>
      </c>
      <c r="X20"/>
    </row>
    <row r="21" spans="1:49" s="4" customFormat="1" x14ac:dyDescent="0.3">
      <c r="B21" s="69" t="s">
        <v>483</v>
      </c>
      <c r="C21" s="83">
        <v>5</v>
      </c>
      <c r="D21" s="83">
        <v>84</v>
      </c>
      <c r="E21" s="83">
        <v>26</v>
      </c>
      <c r="F21" s="83">
        <v>32</v>
      </c>
      <c r="G21" s="83">
        <v>142</v>
      </c>
      <c r="H21" s="83">
        <v>28</v>
      </c>
      <c r="I21" s="84">
        <v>317</v>
      </c>
      <c r="K21" s="9" t="s">
        <v>2475</v>
      </c>
      <c r="L21" s="11"/>
      <c r="M21" s="11">
        <v>4</v>
      </c>
      <c r="N21" s="11"/>
      <c r="O21" s="11">
        <v>4</v>
      </c>
      <c r="Q21" s="75" t="s">
        <v>483</v>
      </c>
      <c r="R21" s="76">
        <v>8</v>
      </c>
      <c r="S21" s="76">
        <v>26</v>
      </c>
      <c r="T21" s="76">
        <v>23</v>
      </c>
      <c r="U21" s="76">
        <v>142</v>
      </c>
      <c r="V21" s="76">
        <v>28</v>
      </c>
      <c r="W21" s="76">
        <v>227</v>
      </c>
      <c r="X21"/>
    </row>
    <row r="22" spans="1:49" s="4" customFormat="1" x14ac:dyDescent="0.3">
      <c r="K22" s="9" t="s">
        <v>483</v>
      </c>
      <c r="L22" s="11">
        <v>5</v>
      </c>
      <c r="M22" s="11">
        <v>28</v>
      </c>
      <c r="N22" s="11">
        <v>9</v>
      </c>
      <c r="O22" s="11">
        <v>42</v>
      </c>
    </row>
    <row r="23" spans="1:49" s="4" customFormat="1" x14ac:dyDescent="0.3">
      <c r="K23"/>
      <c r="L23"/>
      <c r="M23"/>
      <c r="N23"/>
    </row>
    <row r="24" spans="1:49" s="4" customFormat="1" x14ac:dyDescent="0.3"/>
    <row r="25" spans="1:49" s="4" customFormat="1" x14ac:dyDescent="0.3"/>
    <row r="26" spans="1:49" s="4" customFormat="1" x14ac:dyDescent="0.3"/>
    <row r="27" spans="1:49" s="4" customFormat="1" x14ac:dyDescent="0.3"/>
    <row r="28" spans="1:49" s="4" customFormat="1" x14ac:dyDescent="0.3"/>
    <row r="29" spans="1:49" s="4" customFormat="1" x14ac:dyDescent="0.3"/>
    <row r="30" spans="1:49" s="4" customFormat="1" x14ac:dyDescent="0.3"/>
    <row r="31" spans="1:49" s="4" customFormat="1" x14ac:dyDescent="0.3"/>
    <row r="32" spans="1:49" s="4" customFormat="1" x14ac:dyDescent="0.3"/>
    <row r="33" s="4" customFormat="1" x14ac:dyDescent="0.3"/>
    <row r="34" s="4" customFormat="1" x14ac:dyDescent="0.3"/>
    <row r="35" s="4" customFormat="1" x14ac:dyDescent="0.3"/>
    <row r="36" s="4" customFormat="1" x14ac:dyDescent="0.3"/>
    <row r="37" s="4" customFormat="1" x14ac:dyDescent="0.3"/>
    <row r="38" s="4" customFormat="1" x14ac:dyDescent="0.3"/>
    <row r="39" s="4" customFormat="1" x14ac:dyDescent="0.3"/>
    <row r="40" s="4" customFormat="1" x14ac:dyDescent="0.3"/>
    <row r="41" s="4" customFormat="1" x14ac:dyDescent="0.3"/>
    <row r="42" s="4" customFormat="1" x14ac:dyDescent="0.3"/>
    <row r="43" s="4" customFormat="1" x14ac:dyDescent="0.3"/>
    <row r="44" s="4" customFormat="1" x14ac:dyDescent="0.3"/>
    <row r="45" s="4" customFormat="1" x14ac:dyDescent="0.3"/>
    <row r="46" s="4" customFormat="1" x14ac:dyDescent="0.3"/>
    <row r="47" s="4" customFormat="1" x14ac:dyDescent="0.3"/>
    <row r="48" s="4" customFormat="1" x14ac:dyDescent="0.3"/>
    <row r="49" s="4" customFormat="1" x14ac:dyDescent="0.3"/>
    <row r="50" s="4" customFormat="1" x14ac:dyDescent="0.3"/>
    <row r="51" s="4" customFormat="1" x14ac:dyDescent="0.3"/>
    <row r="52" s="4" customFormat="1" x14ac:dyDescent="0.3"/>
    <row r="53" s="4" customFormat="1" x14ac:dyDescent="0.3"/>
    <row r="54" s="4" customFormat="1" x14ac:dyDescent="0.3"/>
    <row r="55" s="4" customFormat="1" x14ac:dyDescent="0.3"/>
    <row r="56" s="4" customFormat="1" x14ac:dyDescent="0.3"/>
    <row r="57" s="4" customFormat="1" x14ac:dyDescent="0.3"/>
    <row r="58" s="4" customFormat="1" x14ac:dyDescent="0.3"/>
    <row r="59" s="4" customFormat="1" x14ac:dyDescent="0.3"/>
    <row r="60" s="4" customFormat="1" x14ac:dyDescent="0.3"/>
    <row r="61" s="4" customFormat="1" x14ac:dyDescent="0.3"/>
    <row r="62" s="4" customFormat="1" x14ac:dyDescent="0.3"/>
    <row r="63" s="4" customFormat="1" x14ac:dyDescent="0.3"/>
    <row r="64" s="4" customFormat="1" x14ac:dyDescent="0.3"/>
    <row r="65" s="4" customFormat="1" x14ac:dyDescent="0.3"/>
    <row r="66" s="4" customFormat="1" x14ac:dyDescent="0.3"/>
    <row r="67" s="4" customFormat="1" x14ac:dyDescent="0.3"/>
    <row r="68" s="4" customFormat="1" x14ac:dyDescent="0.3"/>
    <row r="69" s="4" customFormat="1" x14ac:dyDescent="0.3"/>
    <row r="70" s="4" customFormat="1" x14ac:dyDescent="0.3"/>
    <row r="71" s="4" customFormat="1" x14ac:dyDescent="0.3"/>
    <row r="72" s="4" customFormat="1" x14ac:dyDescent="0.3"/>
    <row r="73" s="4" customFormat="1" x14ac:dyDescent="0.3"/>
    <row r="74" s="4" customFormat="1" x14ac:dyDescent="0.3"/>
    <row r="75" s="4" customFormat="1" x14ac:dyDescent="0.3"/>
    <row r="76" s="4" customFormat="1" x14ac:dyDescent="0.3"/>
    <row r="77" s="4" customFormat="1" x14ac:dyDescent="0.3"/>
    <row r="78" s="4" customFormat="1" x14ac:dyDescent="0.3"/>
    <row r="79" s="4" customFormat="1" x14ac:dyDescent="0.3"/>
    <row r="80" s="4" customFormat="1" x14ac:dyDescent="0.3"/>
    <row r="81" s="4" customFormat="1" x14ac:dyDescent="0.3"/>
    <row r="82" s="4" customFormat="1" x14ac:dyDescent="0.3"/>
    <row r="83" s="4" customFormat="1" x14ac:dyDescent="0.3"/>
    <row r="84" s="4" customFormat="1" x14ac:dyDescent="0.3"/>
    <row r="85" s="4" customFormat="1" x14ac:dyDescent="0.3"/>
    <row r="86" s="4" customFormat="1" x14ac:dyDescent="0.3"/>
    <row r="87" s="4" customFormat="1" x14ac:dyDescent="0.3"/>
    <row r="88" s="4" customFormat="1" x14ac:dyDescent="0.3"/>
    <row r="89" s="4" customFormat="1" x14ac:dyDescent="0.3"/>
    <row r="90" s="4" customFormat="1" x14ac:dyDescent="0.3"/>
    <row r="91" s="4" customFormat="1" x14ac:dyDescent="0.3"/>
    <row r="92" s="4" customFormat="1" x14ac:dyDescent="0.3"/>
    <row r="93" s="4" customFormat="1" x14ac:dyDescent="0.3"/>
    <row r="94" s="4" customFormat="1" x14ac:dyDescent="0.3"/>
    <row r="95" s="4" customFormat="1" x14ac:dyDescent="0.3"/>
    <row r="96" s="4" customFormat="1" x14ac:dyDescent="0.3"/>
    <row r="97" s="4" customFormat="1" x14ac:dyDescent="0.3"/>
    <row r="98" s="4" customFormat="1" x14ac:dyDescent="0.3"/>
    <row r="99" s="4" customFormat="1" x14ac:dyDescent="0.3"/>
    <row r="100" s="4" customFormat="1" x14ac:dyDescent="0.3"/>
    <row r="101" s="4" customFormat="1" x14ac:dyDescent="0.3"/>
    <row r="102" s="4" customFormat="1" x14ac:dyDescent="0.3"/>
    <row r="103" s="4" customFormat="1" x14ac:dyDescent="0.3"/>
    <row r="104" s="4" customFormat="1" x14ac:dyDescent="0.3"/>
    <row r="105" s="4" customFormat="1" x14ac:dyDescent="0.3"/>
    <row r="106" s="4" customFormat="1" x14ac:dyDescent="0.3"/>
    <row r="107" s="4" customFormat="1" x14ac:dyDescent="0.3"/>
    <row r="108" s="4" customFormat="1" x14ac:dyDescent="0.3"/>
    <row r="109" s="4" customFormat="1" x14ac:dyDescent="0.3"/>
    <row r="110" s="4" customFormat="1" x14ac:dyDescent="0.3"/>
    <row r="111" s="4" customFormat="1" x14ac:dyDescent="0.3"/>
    <row r="112" s="4" customFormat="1" x14ac:dyDescent="0.3"/>
    <row r="113" s="4" customFormat="1" x14ac:dyDescent="0.3"/>
    <row r="114" s="4" customFormat="1" x14ac:dyDescent="0.3"/>
    <row r="115" s="4" customFormat="1" x14ac:dyDescent="0.3"/>
    <row r="116" s="4" customFormat="1" x14ac:dyDescent="0.3"/>
    <row r="117" s="4" customFormat="1" x14ac:dyDescent="0.3"/>
    <row r="118" s="4" customFormat="1" x14ac:dyDescent="0.3"/>
    <row r="119" s="4" customFormat="1" x14ac:dyDescent="0.3"/>
    <row r="120" s="4" customFormat="1" x14ac:dyDescent="0.3"/>
    <row r="121" s="4" customFormat="1" x14ac:dyDescent="0.3"/>
    <row r="122" s="4" customFormat="1" x14ac:dyDescent="0.3"/>
    <row r="123" s="4" customFormat="1" x14ac:dyDescent="0.3"/>
    <row r="124" s="4" customFormat="1" x14ac:dyDescent="0.3"/>
    <row r="125" s="4" customFormat="1" x14ac:dyDescent="0.3"/>
    <row r="126" s="4" customFormat="1" x14ac:dyDescent="0.3"/>
    <row r="127" s="4" customFormat="1" x14ac:dyDescent="0.3"/>
    <row r="128" s="4" customFormat="1" x14ac:dyDescent="0.3"/>
    <row r="129" s="4" customFormat="1" x14ac:dyDescent="0.3"/>
    <row r="130" s="4" customFormat="1" x14ac:dyDescent="0.3"/>
    <row r="131" s="4" customFormat="1" x14ac:dyDescent="0.3"/>
    <row r="132" s="4" customFormat="1" x14ac:dyDescent="0.3"/>
    <row r="133" s="4" customFormat="1" x14ac:dyDescent="0.3"/>
    <row r="134" s="4" customFormat="1" x14ac:dyDescent="0.3"/>
    <row r="135" s="4" customFormat="1" x14ac:dyDescent="0.3"/>
    <row r="136" s="4" customFormat="1" x14ac:dyDescent="0.3"/>
    <row r="137" s="4" customFormat="1" x14ac:dyDescent="0.3"/>
    <row r="138" s="4" customFormat="1" x14ac:dyDescent="0.3"/>
    <row r="139" s="4" customFormat="1" x14ac:dyDescent="0.3"/>
    <row r="140" s="4" customFormat="1" x14ac:dyDescent="0.3"/>
    <row r="141" s="4" customFormat="1" x14ac:dyDescent="0.3"/>
    <row r="142" s="4" customFormat="1" x14ac:dyDescent="0.3"/>
    <row r="143" s="4" customFormat="1" x14ac:dyDescent="0.3"/>
    <row r="144" s="4" customFormat="1" x14ac:dyDescent="0.3"/>
    <row r="145" s="4" customFormat="1" x14ac:dyDescent="0.3"/>
    <row r="146" s="4" customFormat="1" x14ac:dyDescent="0.3"/>
    <row r="147" s="4" customFormat="1" x14ac:dyDescent="0.3"/>
    <row r="148" s="4" customFormat="1" x14ac:dyDescent="0.3"/>
    <row r="149" s="4" customFormat="1" x14ac:dyDescent="0.3"/>
    <row r="150" s="4" customFormat="1" x14ac:dyDescent="0.3"/>
    <row r="151" s="4" customFormat="1" x14ac:dyDescent="0.3"/>
    <row r="152" s="4" customFormat="1" x14ac:dyDescent="0.3"/>
    <row r="153" s="4" customFormat="1" x14ac:dyDescent="0.3"/>
    <row r="154" s="4" customFormat="1" x14ac:dyDescent="0.3"/>
    <row r="155" s="4" customFormat="1" x14ac:dyDescent="0.3"/>
    <row r="156" s="4" customFormat="1" x14ac:dyDescent="0.3"/>
    <row r="157" s="4" customFormat="1" x14ac:dyDescent="0.3"/>
    <row r="158" s="4" customFormat="1" x14ac:dyDescent="0.3"/>
    <row r="159" s="4" customFormat="1" x14ac:dyDescent="0.3"/>
    <row r="160" s="4" customFormat="1" x14ac:dyDescent="0.3"/>
    <row r="161" s="4" customFormat="1" x14ac:dyDescent="0.3"/>
    <row r="162" s="4" customFormat="1" x14ac:dyDescent="0.3"/>
    <row r="163" s="4" customFormat="1" x14ac:dyDescent="0.3"/>
    <row r="164" s="4" customFormat="1" x14ac:dyDescent="0.3"/>
    <row r="165" s="4" customFormat="1" x14ac:dyDescent="0.3"/>
    <row r="166" s="4" customFormat="1" x14ac:dyDescent="0.3"/>
    <row r="167" s="4" customFormat="1" x14ac:dyDescent="0.3"/>
    <row r="168" s="4" customFormat="1" x14ac:dyDescent="0.3"/>
    <row r="169" s="4" customFormat="1" x14ac:dyDescent="0.3"/>
    <row r="170" s="4" customFormat="1" x14ac:dyDescent="0.3"/>
    <row r="171" s="4" customFormat="1" x14ac:dyDescent="0.3"/>
    <row r="172" s="4" customFormat="1" x14ac:dyDescent="0.3"/>
    <row r="173" s="4" customFormat="1" x14ac:dyDescent="0.3"/>
    <row r="174" s="4" customFormat="1" x14ac:dyDescent="0.3"/>
    <row r="175" s="4" customFormat="1" x14ac:dyDescent="0.3"/>
    <row r="176" s="4" customFormat="1" x14ac:dyDescent="0.3"/>
    <row r="177" s="4" customFormat="1" x14ac:dyDescent="0.3"/>
    <row r="178" s="4" customFormat="1" x14ac:dyDescent="0.3"/>
    <row r="179" s="4" customFormat="1" x14ac:dyDescent="0.3"/>
    <row r="180" s="4" customFormat="1" x14ac:dyDescent="0.3"/>
    <row r="181" s="4" customFormat="1" x14ac:dyDescent="0.3"/>
    <row r="182" s="4" customFormat="1" x14ac:dyDescent="0.3"/>
    <row r="183" s="4" customFormat="1" x14ac:dyDescent="0.3"/>
    <row r="184" s="4" customFormat="1" x14ac:dyDescent="0.3"/>
    <row r="185" s="4" customFormat="1" x14ac:dyDescent="0.3"/>
    <row r="186" s="4" customFormat="1" x14ac:dyDescent="0.3"/>
    <row r="187" s="4" customFormat="1" x14ac:dyDescent="0.3"/>
    <row r="188" s="4" customFormat="1" x14ac:dyDescent="0.3"/>
    <row r="189" s="4" customFormat="1" x14ac:dyDescent="0.3"/>
    <row r="190" s="4" customFormat="1" x14ac:dyDescent="0.3"/>
    <row r="191" s="4" customFormat="1" x14ac:dyDescent="0.3"/>
    <row r="192" s="4" customFormat="1" x14ac:dyDescent="0.3"/>
    <row r="193" s="4" customFormat="1" x14ac:dyDescent="0.3"/>
    <row r="194" s="4" customFormat="1" x14ac:dyDescent="0.3"/>
    <row r="195" s="4" customFormat="1" x14ac:dyDescent="0.3"/>
    <row r="196" s="4" customFormat="1" x14ac:dyDescent="0.3"/>
    <row r="197" s="4" customFormat="1" x14ac:dyDescent="0.3"/>
    <row r="198" s="4" customFormat="1" x14ac:dyDescent="0.3"/>
    <row r="199" s="4" customFormat="1" x14ac:dyDescent="0.3"/>
    <row r="200" s="4" customFormat="1" x14ac:dyDescent="0.3"/>
    <row r="201" s="4" customFormat="1" x14ac:dyDescent="0.3"/>
    <row r="202" s="4" customFormat="1" x14ac:dyDescent="0.3"/>
    <row r="203" s="4" customFormat="1" x14ac:dyDescent="0.3"/>
    <row r="204" s="4" customFormat="1" x14ac:dyDescent="0.3"/>
    <row r="205" s="4" customFormat="1" x14ac:dyDescent="0.3"/>
    <row r="206" s="4" customFormat="1" x14ac:dyDescent="0.3"/>
    <row r="207" s="4" customFormat="1" x14ac:dyDescent="0.3"/>
    <row r="208" s="4" customFormat="1" x14ac:dyDescent="0.3"/>
    <row r="209" s="4" customFormat="1" x14ac:dyDescent="0.3"/>
    <row r="210" s="4" customFormat="1" x14ac:dyDescent="0.3"/>
    <row r="211" s="4" customFormat="1" x14ac:dyDescent="0.3"/>
    <row r="212" s="4" customFormat="1" x14ac:dyDescent="0.3"/>
    <row r="213" s="4" customFormat="1" x14ac:dyDescent="0.3"/>
    <row r="214" s="4" customFormat="1" x14ac:dyDescent="0.3"/>
    <row r="215" s="4" customFormat="1" x14ac:dyDescent="0.3"/>
    <row r="216" s="4" customFormat="1" x14ac:dyDescent="0.3"/>
    <row r="217" s="4" customFormat="1" x14ac:dyDescent="0.3"/>
    <row r="218" s="4" customFormat="1" x14ac:dyDescent="0.3"/>
    <row r="219" s="4" customFormat="1" x14ac:dyDescent="0.3"/>
    <row r="220" s="4" customFormat="1" x14ac:dyDescent="0.3"/>
    <row r="221" s="4" customFormat="1" x14ac:dyDescent="0.3"/>
    <row r="222" s="4" customFormat="1" x14ac:dyDescent="0.3"/>
    <row r="223" s="4" customFormat="1" x14ac:dyDescent="0.3"/>
    <row r="224" s="4" customFormat="1" x14ac:dyDescent="0.3"/>
    <row r="225" s="4" customFormat="1" x14ac:dyDescent="0.3"/>
    <row r="226" s="4" customFormat="1" x14ac:dyDescent="0.3"/>
    <row r="227" s="4" customFormat="1" x14ac:dyDescent="0.3"/>
    <row r="228" s="4" customFormat="1" x14ac:dyDescent="0.3"/>
    <row r="229" s="4" customFormat="1" x14ac:dyDescent="0.3"/>
    <row r="230" s="4" customFormat="1" x14ac:dyDescent="0.3"/>
    <row r="231" s="4" customFormat="1" x14ac:dyDescent="0.3"/>
    <row r="232" s="4" customFormat="1" x14ac:dyDescent="0.3"/>
    <row r="233" s="4" customFormat="1" x14ac:dyDescent="0.3"/>
    <row r="234" s="4" customFormat="1" x14ac:dyDescent="0.3"/>
    <row r="235" s="4" customFormat="1" x14ac:dyDescent="0.3"/>
    <row r="236" s="4" customFormat="1" x14ac:dyDescent="0.3"/>
    <row r="237" s="4" customFormat="1" x14ac:dyDescent="0.3"/>
    <row r="238" s="4" customFormat="1" x14ac:dyDescent="0.3"/>
    <row r="239" s="4" customFormat="1" x14ac:dyDescent="0.3"/>
    <row r="240" s="4" customFormat="1" x14ac:dyDescent="0.3"/>
    <row r="241" s="4" customFormat="1" x14ac:dyDescent="0.3"/>
    <row r="242" s="4" customFormat="1" x14ac:dyDescent="0.3"/>
    <row r="243" s="4" customFormat="1" x14ac:dyDescent="0.3"/>
    <row r="244" s="4" customFormat="1" x14ac:dyDescent="0.3"/>
    <row r="245" s="4" customFormat="1" x14ac:dyDescent="0.3"/>
    <row r="246" s="4" customFormat="1" x14ac:dyDescent="0.3"/>
    <row r="247" s="4" customFormat="1" x14ac:dyDescent="0.3"/>
    <row r="248" s="4" customFormat="1" x14ac:dyDescent="0.3"/>
    <row r="249" s="4" customFormat="1" x14ac:dyDescent="0.3"/>
    <row r="250" s="4" customFormat="1" x14ac:dyDescent="0.3"/>
    <row r="251" s="4" customFormat="1" x14ac:dyDescent="0.3"/>
    <row r="252" s="4" customFormat="1" x14ac:dyDescent="0.3"/>
    <row r="253" s="4" customFormat="1" x14ac:dyDescent="0.3"/>
    <row r="254" s="4" customFormat="1" x14ac:dyDescent="0.3"/>
    <row r="255" s="4" customFormat="1" x14ac:dyDescent="0.3"/>
    <row r="256" s="4" customFormat="1" x14ac:dyDescent="0.3"/>
    <row r="257" s="4" customFormat="1" x14ac:dyDescent="0.3"/>
    <row r="258" s="4" customFormat="1" x14ac:dyDescent="0.3"/>
    <row r="259" s="4" customFormat="1" x14ac:dyDescent="0.3"/>
    <row r="260" s="4" customFormat="1" x14ac:dyDescent="0.3"/>
    <row r="261" s="4" customFormat="1" x14ac:dyDescent="0.3"/>
    <row r="262" s="4" customFormat="1" x14ac:dyDescent="0.3"/>
    <row r="263" s="4" customFormat="1" x14ac:dyDescent="0.3"/>
    <row r="264" s="4" customFormat="1" x14ac:dyDescent="0.3"/>
    <row r="265" s="4" customFormat="1" x14ac:dyDescent="0.3"/>
    <row r="266" s="4" customFormat="1" x14ac:dyDescent="0.3"/>
    <row r="267" s="4" customFormat="1" x14ac:dyDescent="0.3"/>
    <row r="268" s="4" customFormat="1" x14ac:dyDescent="0.3"/>
    <row r="269" s="4" customFormat="1" x14ac:dyDescent="0.3"/>
    <row r="270" s="4" customFormat="1" x14ac:dyDescent="0.3"/>
    <row r="271" s="4" customFormat="1" x14ac:dyDescent="0.3"/>
    <row r="272" s="4" customFormat="1" x14ac:dyDescent="0.3"/>
    <row r="273" s="4" customFormat="1" x14ac:dyDescent="0.3"/>
    <row r="274" s="4" customFormat="1" x14ac:dyDescent="0.3"/>
    <row r="275" s="4" customFormat="1" x14ac:dyDescent="0.3"/>
    <row r="276" s="4" customFormat="1" x14ac:dyDescent="0.3"/>
    <row r="277" s="4" customFormat="1" x14ac:dyDescent="0.3"/>
    <row r="278" s="4" customFormat="1" x14ac:dyDescent="0.3"/>
    <row r="279" s="4" customFormat="1" x14ac:dyDescent="0.3"/>
    <row r="280" s="4" customFormat="1" x14ac:dyDescent="0.3"/>
    <row r="281" s="4" customFormat="1" x14ac:dyDescent="0.3"/>
    <row r="282" s="4" customFormat="1" x14ac:dyDescent="0.3"/>
    <row r="283" s="4" customFormat="1" x14ac:dyDescent="0.3"/>
    <row r="284" s="4" customFormat="1" x14ac:dyDescent="0.3"/>
    <row r="285" s="4" customFormat="1" x14ac:dyDescent="0.3"/>
    <row r="286" s="4" customFormat="1" x14ac:dyDescent="0.3"/>
    <row r="287" s="4" customFormat="1" x14ac:dyDescent="0.3"/>
    <row r="288" s="4" customFormat="1" x14ac:dyDescent="0.3"/>
    <row r="289" s="4" customFormat="1" x14ac:dyDescent="0.3"/>
    <row r="290" s="4" customFormat="1" x14ac:dyDescent="0.3"/>
    <row r="291" s="4" customFormat="1" x14ac:dyDescent="0.3"/>
    <row r="292" s="4" customFormat="1" x14ac:dyDescent="0.3"/>
    <row r="293" s="4" customFormat="1" x14ac:dyDescent="0.3"/>
    <row r="294" s="4" customFormat="1" x14ac:dyDescent="0.3"/>
    <row r="295" s="4" customFormat="1" x14ac:dyDescent="0.3"/>
    <row r="296" s="4" customFormat="1" x14ac:dyDescent="0.3"/>
    <row r="297" s="4" customFormat="1" x14ac:dyDescent="0.3"/>
    <row r="298" s="4" customFormat="1" x14ac:dyDescent="0.3"/>
    <row r="299" s="4" customFormat="1" x14ac:dyDescent="0.3"/>
    <row r="300" s="4" customFormat="1" x14ac:dyDescent="0.3"/>
    <row r="301" s="4" customFormat="1" x14ac:dyDescent="0.3"/>
    <row r="302" s="4" customFormat="1" x14ac:dyDescent="0.3"/>
    <row r="303" s="4" customFormat="1" x14ac:dyDescent="0.3"/>
    <row r="304" s="4" customFormat="1" x14ac:dyDescent="0.3"/>
    <row r="305" s="4" customFormat="1" x14ac:dyDescent="0.3"/>
    <row r="306" s="4" customFormat="1" x14ac:dyDescent="0.3"/>
    <row r="307" s="4" customFormat="1" x14ac:dyDescent="0.3"/>
    <row r="308" s="4" customFormat="1" x14ac:dyDescent="0.3"/>
    <row r="309" s="4" customFormat="1" x14ac:dyDescent="0.3"/>
    <row r="310" s="4" customFormat="1" x14ac:dyDescent="0.3"/>
    <row r="311" s="4" customFormat="1" x14ac:dyDescent="0.3"/>
    <row r="312" s="4" customFormat="1" x14ac:dyDescent="0.3"/>
    <row r="313" s="4" customFormat="1" x14ac:dyDescent="0.3"/>
    <row r="314" s="4" customFormat="1" x14ac:dyDescent="0.3"/>
    <row r="315" s="4" customFormat="1" x14ac:dyDescent="0.3"/>
    <row r="316" s="4" customFormat="1" x14ac:dyDescent="0.3"/>
    <row r="317" s="4" customFormat="1" x14ac:dyDescent="0.3"/>
  </sheetData>
  <mergeCells count="2">
    <mergeCell ref="K4:N5"/>
    <mergeCell ref="B4:H5"/>
  </mergeCells>
  <pageMargins left="0.7" right="0.7" top="0.75" bottom="0.75" header="0.3" footer="0.3"/>
  <pageSetup orientation="portrait" horizontalDpi="300" verticalDpi="300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G27" sqref="G27"/>
    </sheetView>
  </sheetViews>
  <sheetFormatPr baseColWidth="10" defaultRowHeight="14.4" x14ac:dyDescent="0.3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Z430"/>
  <sheetViews>
    <sheetView tabSelected="1" zoomScale="110" zoomScaleNormal="110" workbookViewId="0">
      <pane ySplit="1" topLeftCell="A304" activePane="bottomLeft" state="frozen"/>
      <selection pane="bottomLeft" activeCell="E317" sqref="E317"/>
    </sheetView>
  </sheetViews>
  <sheetFormatPr baseColWidth="10" defaultRowHeight="14.4" x14ac:dyDescent="0.3"/>
  <cols>
    <col min="1" max="1" width="15" customWidth="1"/>
    <col min="2" max="2" width="9.21875" customWidth="1"/>
    <col min="3" max="3" width="12.44140625" style="53" customWidth="1"/>
    <col min="4" max="4" width="9.5546875" hidden="1" customWidth="1"/>
    <col min="5" max="5" width="21.77734375" customWidth="1"/>
    <col min="6" max="6" width="16" customWidth="1"/>
    <col min="7" max="7" width="14" customWidth="1"/>
    <col min="8" max="8" width="17.88671875" customWidth="1"/>
    <col min="11" max="11" width="20.77734375" customWidth="1"/>
    <col min="13" max="13" width="20.88671875" customWidth="1"/>
    <col min="14" max="52" width="11.5546875" style="4"/>
  </cols>
  <sheetData>
    <row r="1" spans="1:52" x14ac:dyDescent="0.3">
      <c r="A1" s="1" t="s">
        <v>700</v>
      </c>
      <c r="B1" s="1" t="s">
        <v>1</v>
      </c>
      <c r="C1" s="1" t="s">
        <v>2457</v>
      </c>
      <c r="D1" s="1" t="s">
        <v>2</v>
      </c>
      <c r="E1" s="1" t="s">
        <v>3</v>
      </c>
      <c r="F1" s="1" t="s">
        <v>0</v>
      </c>
      <c r="G1" s="1" t="s">
        <v>120</v>
      </c>
      <c r="H1" s="40" t="s">
        <v>2410</v>
      </c>
      <c r="I1" s="1" t="s">
        <v>4</v>
      </c>
      <c r="J1" s="1" t="s">
        <v>5</v>
      </c>
      <c r="K1" s="1" t="s">
        <v>6</v>
      </c>
      <c r="L1" s="1" t="s">
        <v>7</v>
      </c>
      <c r="M1" s="12" t="s">
        <v>2437</v>
      </c>
      <c r="N1" s="12" t="s">
        <v>2469</v>
      </c>
    </row>
    <row r="2" spans="1:52" x14ac:dyDescent="0.3">
      <c r="A2" s="2" t="s">
        <v>92</v>
      </c>
      <c r="B2" s="2" t="s">
        <v>9</v>
      </c>
      <c r="C2" s="51">
        <v>105</v>
      </c>
      <c r="D2" s="2" t="s">
        <v>97</v>
      </c>
      <c r="E2" s="2" t="s">
        <v>98</v>
      </c>
      <c r="F2" s="2" t="s">
        <v>82</v>
      </c>
      <c r="G2" s="2">
        <v>40</v>
      </c>
      <c r="H2" s="41">
        <v>0</v>
      </c>
      <c r="I2" s="2" t="s">
        <v>11</v>
      </c>
      <c r="J2" s="2" t="s">
        <v>12</v>
      </c>
      <c r="K2" s="2" t="s">
        <v>99</v>
      </c>
      <c r="L2" s="2">
        <v>2010</v>
      </c>
      <c r="M2" s="2" t="s">
        <v>92</v>
      </c>
      <c r="N2" s="2" t="s">
        <v>2470</v>
      </c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</row>
    <row r="3" spans="1:52" x14ac:dyDescent="0.3">
      <c r="A3" s="2" t="s">
        <v>582</v>
      </c>
      <c r="B3" s="2" t="s">
        <v>9</v>
      </c>
      <c r="C3" s="51" t="s">
        <v>493</v>
      </c>
      <c r="D3" s="2" t="s">
        <v>527</v>
      </c>
      <c r="E3" s="2" t="s">
        <v>557</v>
      </c>
      <c r="F3" s="2" t="s">
        <v>8</v>
      </c>
      <c r="G3" s="2">
        <v>70</v>
      </c>
      <c r="H3" s="55" t="s">
        <v>2441</v>
      </c>
      <c r="I3" s="2" t="s">
        <v>11</v>
      </c>
      <c r="J3" s="2" t="s">
        <v>85</v>
      </c>
      <c r="K3" s="2" t="s">
        <v>2452</v>
      </c>
      <c r="L3" s="2">
        <f>VLOOKUP(E3,Subarrendamiento!O:T,6,FALSE)</f>
        <v>2012</v>
      </c>
      <c r="M3" s="2" t="s">
        <v>489</v>
      </c>
      <c r="N3" s="2" t="s">
        <v>2470</v>
      </c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</row>
    <row r="4" spans="1:52" x14ac:dyDescent="0.3">
      <c r="A4" s="2" t="s">
        <v>147</v>
      </c>
      <c r="B4" s="2" t="s">
        <v>9</v>
      </c>
      <c r="C4" s="51" t="s">
        <v>38</v>
      </c>
      <c r="D4" s="2" t="s">
        <v>39</v>
      </c>
      <c r="E4" s="2" t="s">
        <v>40</v>
      </c>
      <c r="F4" s="2" t="s">
        <v>8</v>
      </c>
      <c r="G4" s="2">
        <v>70</v>
      </c>
      <c r="H4" s="41">
        <v>0</v>
      </c>
      <c r="I4" s="2" t="s">
        <v>11</v>
      </c>
      <c r="J4" s="2" t="s">
        <v>12</v>
      </c>
      <c r="K4" s="2" t="s">
        <v>13</v>
      </c>
      <c r="L4" s="2">
        <v>2012</v>
      </c>
      <c r="M4" s="2" t="s">
        <v>147</v>
      </c>
      <c r="N4" s="2" t="s">
        <v>2470</v>
      </c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</row>
    <row r="5" spans="1:52" x14ac:dyDescent="0.3">
      <c r="A5" s="2" t="s">
        <v>147</v>
      </c>
      <c r="B5" s="2" t="s">
        <v>9</v>
      </c>
      <c r="C5" s="51" t="s">
        <v>35</v>
      </c>
      <c r="D5" s="2" t="s">
        <v>36</v>
      </c>
      <c r="E5" s="2" t="s">
        <v>37</v>
      </c>
      <c r="F5" s="2" t="s">
        <v>8</v>
      </c>
      <c r="G5" s="2">
        <v>70</v>
      </c>
      <c r="H5" s="41">
        <v>0</v>
      </c>
      <c r="I5" s="2" t="s">
        <v>11</v>
      </c>
      <c r="J5" s="2" t="s">
        <v>12</v>
      </c>
      <c r="K5" s="2" t="s">
        <v>13</v>
      </c>
      <c r="L5" s="2">
        <v>2012</v>
      </c>
      <c r="M5" s="2" t="s">
        <v>147</v>
      </c>
      <c r="N5" s="2" t="s">
        <v>2470</v>
      </c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</row>
    <row r="6" spans="1:52" x14ac:dyDescent="0.3">
      <c r="A6" s="2" t="s">
        <v>147</v>
      </c>
      <c r="B6" s="2" t="s">
        <v>9</v>
      </c>
      <c r="C6" s="51" t="s">
        <v>29</v>
      </c>
      <c r="D6" s="2" t="s">
        <v>30</v>
      </c>
      <c r="E6" s="2" t="s">
        <v>31</v>
      </c>
      <c r="F6" s="2" t="s">
        <v>8</v>
      </c>
      <c r="G6" s="2">
        <v>70</v>
      </c>
      <c r="H6" s="41">
        <v>0</v>
      </c>
      <c r="I6" s="2" t="s">
        <v>11</v>
      </c>
      <c r="J6" s="2" t="s">
        <v>12</v>
      </c>
      <c r="K6" s="2" t="s">
        <v>13</v>
      </c>
      <c r="L6" s="2">
        <v>2012</v>
      </c>
      <c r="M6" s="2" t="s">
        <v>147</v>
      </c>
      <c r="N6" s="2" t="s">
        <v>2470</v>
      </c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</row>
    <row r="7" spans="1:52" x14ac:dyDescent="0.3">
      <c r="A7" s="2" t="s">
        <v>147</v>
      </c>
      <c r="B7" s="2" t="s">
        <v>9</v>
      </c>
      <c r="C7" s="51" t="s">
        <v>47</v>
      </c>
      <c r="D7" s="2" t="s">
        <v>48</v>
      </c>
      <c r="E7" s="2" t="s">
        <v>49</v>
      </c>
      <c r="F7" s="2" t="s">
        <v>8</v>
      </c>
      <c r="G7" s="2">
        <v>70</v>
      </c>
      <c r="H7" s="41">
        <v>0</v>
      </c>
      <c r="I7" s="2" t="s">
        <v>11</v>
      </c>
      <c r="J7" s="2" t="s">
        <v>12</v>
      </c>
      <c r="K7" s="2" t="s">
        <v>13</v>
      </c>
      <c r="L7" s="2">
        <v>2012</v>
      </c>
      <c r="M7" s="2" t="s">
        <v>147</v>
      </c>
      <c r="N7" s="2" t="s">
        <v>2470</v>
      </c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</row>
    <row r="8" spans="1:52" x14ac:dyDescent="0.3">
      <c r="A8" s="2" t="s">
        <v>147</v>
      </c>
      <c r="B8" s="2" t="s">
        <v>9</v>
      </c>
      <c r="C8" s="51" t="s">
        <v>41</v>
      </c>
      <c r="D8" s="2" t="s">
        <v>42</v>
      </c>
      <c r="E8" s="2" t="s">
        <v>43</v>
      </c>
      <c r="F8" s="2" t="s">
        <v>8</v>
      </c>
      <c r="G8" s="2">
        <v>70</v>
      </c>
      <c r="H8" s="41">
        <v>0</v>
      </c>
      <c r="I8" s="2" t="s">
        <v>11</v>
      </c>
      <c r="J8" s="2" t="s">
        <v>12</v>
      </c>
      <c r="K8" s="2" t="s">
        <v>13</v>
      </c>
      <c r="L8" s="2">
        <v>2012</v>
      </c>
      <c r="M8" s="2" t="s">
        <v>147</v>
      </c>
      <c r="N8" s="2" t="s">
        <v>2470</v>
      </c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</row>
    <row r="9" spans="1:52" x14ac:dyDescent="0.3">
      <c r="A9" s="2" t="s">
        <v>582</v>
      </c>
      <c r="B9" s="2" t="s">
        <v>9</v>
      </c>
      <c r="C9" s="51" t="s">
        <v>611</v>
      </c>
      <c r="D9" s="2" t="s">
        <v>646</v>
      </c>
      <c r="E9" s="2" t="s">
        <v>669</v>
      </c>
      <c r="F9" s="2" t="s">
        <v>8</v>
      </c>
      <c r="G9" s="2">
        <v>70</v>
      </c>
      <c r="H9" s="41">
        <v>0</v>
      </c>
      <c r="I9" s="2" t="s">
        <v>11</v>
      </c>
      <c r="J9" s="2" t="s">
        <v>85</v>
      </c>
      <c r="K9" s="2" t="s">
        <v>2452</v>
      </c>
      <c r="L9" s="2">
        <f>VLOOKUP(E9,Subarrendamiento!O:T,6,FALSE)</f>
        <v>2012</v>
      </c>
      <c r="M9" s="2" t="s">
        <v>582</v>
      </c>
      <c r="N9" s="2" t="s">
        <v>2470</v>
      </c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</row>
    <row r="10" spans="1:52" x14ac:dyDescent="0.3">
      <c r="A10" s="2" t="s">
        <v>582</v>
      </c>
      <c r="B10" s="2" t="s">
        <v>9</v>
      </c>
      <c r="C10" s="51" t="s">
        <v>607</v>
      </c>
      <c r="D10" s="2" t="s">
        <v>642</v>
      </c>
      <c r="E10" s="2" t="s">
        <v>666</v>
      </c>
      <c r="F10" s="2" t="s">
        <v>8</v>
      </c>
      <c r="G10" s="2">
        <v>70</v>
      </c>
      <c r="H10" s="41">
        <v>0</v>
      </c>
      <c r="I10" s="2" t="s">
        <v>11</v>
      </c>
      <c r="J10" s="2" t="s">
        <v>85</v>
      </c>
      <c r="K10" s="2" t="s">
        <v>2452</v>
      </c>
      <c r="L10" s="2">
        <f>VLOOKUP(E10,Subarrendamiento!O:T,6,FALSE)</f>
        <v>2012</v>
      </c>
      <c r="M10" s="2" t="s">
        <v>582</v>
      </c>
      <c r="N10" s="2" t="s">
        <v>2470</v>
      </c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</row>
    <row r="11" spans="1:52" x14ac:dyDescent="0.3">
      <c r="A11" s="2" t="s">
        <v>147</v>
      </c>
      <c r="B11" s="2" t="s">
        <v>9</v>
      </c>
      <c r="C11" s="51" t="s">
        <v>44</v>
      </c>
      <c r="D11" s="2" t="s">
        <v>45</v>
      </c>
      <c r="E11" s="2" t="s">
        <v>46</v>
      </c>
      <c r="F11" s="2" t="s">
        <v>8</v>
      </c>
      <c r="G11" s="2">
        <v>70</v>
      </c>
      <c r="H11" s="41">
        <v>0</v>
      </c>
      <c r="I11" s="2" t="s">
        <v>11</v>
      </c>
      <c r="J11" s="2" t="s">
        <v>12</v>
      </c>
      <c r="K11" s="2" t="s">
        <v>13</v>
      </c>
      <c r="L11" s="2">
        <v>2012</v>
      </c>
      <c r="M11" s="2" t="s">
        <v>147</v>
      </c>
      <c r="N11" s="2" t="s">
        <v>2470</v>
      </c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</row>
    <row r="12" spans="1:52" x14ac:dyDescent="0.3">
      <c r="A12" s="2" t="s">
        <v>147</v>
      </c>
      <c r="B12" s="2" t="s">
        <v>9</v>
      </c>
      <c r="C12" s="51" t="s">
        <v>32</v>
      </c>
      <c r="D12" s="2" t="s">
        <v>33</v>
      </c>
      <c r="E12" s="2" t="s">
        <v>34</v>
      </c>
      <c r="F12" s="2" t="s">
        <v>8</v>
      </c>
      <c r="G12" s="2">
        <v>70</v>
      </c>
      <c r="H12" s="41">
        <v>0</v>
      </c>
      <c r="I12" s="2" t="s">
        <v>11</v>
      </c>
      <c r="J12" s="2" t="s">
        <v>12</v>
      </c>
      <c r="K12" s="2" t="s">
        <v>13</v>
      </c>
      <c r="L12" s="2">
        <v>2012</v>
      </c>
      <c r="M12" s="2" t="s">
        <v>147</v>
      </c>
      <c r="N12" s="2" t="s">
        <v>2470</v>
      </c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</row>
    <row r="13" spans="1:52" x14ac:dyDescent="0.3">
      <c r="A13" s="2" t="s">
        <v>146</v>
      </c>
      <c r="B13" s="2" t="s">
        <v>9</v>
      </c>
      <c r="C13" s="51">
        <v>205</v>
      </c>
      <c r="D13" s="2" t="s">
        <v>2440</v>
      </c>
      <c r="E13" s="2" t="s">
        <v>2438</v>
      </c>
      <c r="F13" s="2" t="s">
        <v>82</v>
      </c>
      <c r="G13" s="2">
        <v>70</v>
      </c>
      <c r="H13" s="42"/>
      <c r="I13" s="2" t="s">
        <v>11</v>
      </c>
      <c r="J13" s="2" t="s">
        <v>85</v>
      </c>
      <c r="K13" s="2" t="s">
        <v>86</v>
      </c>
      <c r="L13" s="2">
        <v>2012</v>
      </c>
      <c r="M13" s="2" t="s">
        <v>147</v>
      </c>
      <c r="N13" s="2" t="s">
        <v>2470</v>
      </c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</row>
    <row r="14" spans="1:52" x14ac:dyDescent="0.3">
      <c r="A14" s="2" t="s">
        <v>147</v>
      </c>
      <c r="B14" s="2" t="s">
        <v>9</v>
      </c>
      <c r="C14" s="51" t="s">
        <v>26</v>
      </c>
      <c r="D14" s="2" t="s">
        <v>27</v>
      </c>
      <c r="E14" s="2" t="s">
        <v>28</v>
      </c>
      <c r="F14" s="2" t="s">
        <v>8</v>
      </c>
      <c r="G14" s="2">
        <v>70</v>
      </c>
      <c r="H14" s="41"/>
      <c r="I14" s="2" t="s">
        <v>11</v>
      </c>
      <c r="J14" s="2" t="s">
        <v>12</v>
      </c>
      <c r="K14" s="2" t="s">
        <v>13</v>
      </c>
      <c r="L14" s="2">
        <v>2012</v>
      </c>
      <c r="M14" s="2" t="s">
        <v>147</v>
      </c>
      <c r="N14" s="2" t="s">
        <v>2470</v>
      </c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</row>
    <row r="15" spans="1:52" x14ac:dyDescent="0.3">
      <c r="A15" s="2" t="s">
        <v>147</v>
      </c>
      <c r="B15" s="2" t="s">
        <v>9</v>
      </c>
      <c r="C15" s="51">
        <v>125</v>
      </c>
      <c r="D15" s="2" t="s">
        <v>90</v>
      </c>
      <c r="E15" s="2" t="s">
        <v>91</v>
      </c>
      <c r="F15" s="2" t="s">
        <v>8</v>
      </c>
      <c r="G15" s="2">
        <v>70</v>
      </c>
      <c r="H15" s="41"/>
      <c r="I15" s="2" t="s">
        <v>11</v>
      </c>
      <c r="J15" s="2" t="s">
        <v>85</v>
      </c>
      <c r="K15" s="2" t="s">
        <v>86</v>
      </c>
      <c r="L15" s="2">
        <v>2012</v>
      </c>
      <c r="M15" s="2" t="s">
        <v>146</v>
      </c>
      <c r="N15" s="2" t="s">
        <v>2470</v>
      </c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</row>
    <row r="16" spans="1:52" x14ac:dyDescent="0.3">
      <c r="A16" s="2" t="s">
        <v>582</v>
      </c>
      <c r="B16" s="2" t="s">
        <v>9</v>
      </c>
      <c r="C16" s="51" t="s">
        <v>612</v>
      </c>
      <c r="D16" s="2" t="s">
        <v>647</v>
      </c>
      <c r="E16" s="2" t="s">
        <v>670</v>
      </c>
      <c r="F16" s="2" t="s">
        <v>8</v>
      </c>
      <c r="G16" s="2">
        <v>70</v>
      </c>
      <c r="H16" s="41">
        <v>0</v>
      </c>
      <c r="I16" s="2" t="s">
        <v>11</v>
      </c>
      <c r="J16" s="2" t="s">
        <v>85</v>
      </c>
      <c r="K16" s="2" t="s">
        <v>2452</v>
      </c>
      <c r="L16" s="2">
        <f>VLOOKUP(E16,Subarrendamiento!O:T,6,FALSE)</f>
        <v>2012</v>
      </c>
      <c r="M16" s="2" t="s">
        <v>582</v>
      </c>
      <c r="N16" s="2" t="s">
        <v>2470</v>
      </c>
    </row>
    <row r="17" spans="1:52" x14ac:dyDescent="0.3">
      <c r="A17" s="2" t="s">
        <v>489</v>
      </c>
      <c r="B17" s="2" t="s">
        <v>9</v>
      </c>
      <c r="C17" s="51" t="s">
        <v>495</v>
      </c>
      <c r="D17" s="2" t="s">
        <v>529</v>
      </c>
      <c r="E17" s="2" t="s">
        <v>559</v>
      </c>
      <c r="F17" s="2" t="s">
        <v>8</v>
      </c>
      <c r="G17" s="2">
        <v>70</v>
      </c>
      <c r="H17" s="41">
        <v>0</v>
      </c>
      <c r="I17" s="2" t="s">
        <v>11</v>
      </c>
      <c r="J17" s="2" t="s">
        <v>85</v>
      </c>
      <c r="K17" s="2" t="s">
        <v>2452</v>
      </c>
      <c r="L17" s="2">
        <f>VLOOKUP(E17,Subarrendamiento!O:T,6,FALSE)</f>
        <v>2012</v>
      </c>
      <c r="M17" s="2" t="s">
        <v>489</v>
      </c>
      <c r="N17" s="2" t="s">
        <v>2470</v>
      </c>
    </row>
    <row r="18" spans="1:52" x14ac:dyDescent="0.3">
      <c r="A18" s="2" t="s">
        <v>489</v>
      </c>
      <c r="B18" s="2" t="s">
        <v>9</v>
      </c>
      <c r="C18" s="51" t="s">
        <v>494</v>
      </c>
      <c r="D18" s="2" t="s">
        <v>528</v>
      </c>
      <c r="E18" s="2" t="s">
        <v>558</v>
      </c>
      <c r="F18" s="2" t="s">
        <v>8</v>
      </c>
      <c r="G18" s="2">
        <v>70</v>
      </c>
      <c r="H18" s="42"/>
      <c r="I18" s="2" t="s">
        <v>11</v>
      </c>
      <c r="J18" s="2" t="s">
        <v>85</v>
      </c>
      <c r="K18" s="2" t="s">
        <v>2452</v>
      </c>
      <c r="L18" s="2">
        <f>VLOOKUP(E18,Subarrendamiento!O:T,6,FALSE)</f>
        <v>2012</v>
      </c>
      <c r="M18" s="2" t="s">
        <v>489</v>
      </c>
      <c r="N18" s="2" t="s">
        <v>2470</v>
      </c>
    </row>
    <row r="19" spans="1:52" x14ac:dyDescent="0.3">
      <c r="A19" s="2" t="s">
        <v>147</v>
      </c>
      <c r="B19" s="2" t="s">
        <v>9</v>
      </c>
      <c r="C19" s="51" t="s">
        <v>50</v>
      </c>
      <c r="D19" s="2" t="s">
        <v>51</v>
      </c>
      <c r="E19" s="2" t="s">
        <v>773</v>
      </c>
      <c r="F19" s="2" t="s">
        <v>8</v>
      </c>
      <c r="G19" s="2">
        <v>70</v>
      </c>
      <c r="H19" s="41">
        <v>0</v>
      </c>
      <c r="I19" s="2" t="s">
        <v>11</v>
      </c>
      <c r="J19" s="2" t="s">
        <v>12</v>
      </c>
      <c r="K19" s="2" t="s">
        <v>13</v>
      </c>
      <c r="L19" s="2">
        <v>2013</v>
      </c>
      <c r="M19" s="2" t="s">
        <v>147</v>
      </c>
      <c r="N19" s="2" t="s">
        <v>2470</v>
      </c>
    </row>
    <row r="20" spans="1:52" x14ac:dyDescent="0.3">
      <c r="A20" s="2" t="s">
        <v>147</v>
      </c>
      <c r="B20" s="2" t="s">
        <v>9</v>
      </c>
      <c r="C20" s="51" t="s">
        <v>78</v>
      </c>
      <c r="D20" s="2" t="s">
        <v>79</v>
      </c>
      <c r="E20" s="2" t="s">
        <v>80</v>
      </c>
      <c r="F20" s="2" t="s">
        <v>8</v>
      </c>
      <c r="G20" s="2">
        <v>40</v>
      </c>
      <c r="H20" s="41">
        <v>0</v>
      </c>
      <c r="I20" s="2" t="s">
        <v>11</v>
      </c>
      <c r="J20" s="2" t="s">
        <v>12</v>
      </c>
      <c r="K20" s="2" t="s">
        <v>77</v>
      </c>
      <c r="L20" s="2">
        <v>2013</v>
      </c>
      <c r="M20" s="2" t="s">
        <v>147</v>
      </c>
      <c r="N20" s="2" t="s">
        <v>2470</v>
      </c>
    </row>
    <row r="21" spans="1:52" x14ac:dyDescent="0.3">
      <c r="A21" s="2" t="s">
        <v>92</v>
      </c>
      <c r="B21" s="2" t="s">
        <v>9</v>
      </c>
      <c r="C21" s="51">
        <v>102</v>
      </c>
      <c r="D21" s="2" t="s">
        <v>93</v>
      </c>
      <c r="E21" s="2" t="s">
        <v>94</v>
      </c>
      <c r="F21" s="2" t="s">
        <v>82</v>
      </c>
      <c r="G21" s="2">
        <v>70</v>
      </c>
      <c r="H21" s="41">
        <v>0</v>
      </c>
      <c r="I21" s="2" t="s">
        <v>11</v>
      </c>
      <c r="J21" s="2" t="s">
        <v>12</v>
      </c>
      <c r="K21" s="2" t="s">
        <v>86</v>
      </c>
      <c r="L21" s="2">
        <v>2013</v>
      </c>
      <c r="M21" s="2" t="s">
        <v>92</v>
      </c>
      <c r="N21" s="2" t="s">
        <v>2470</v>
      </c>
    </row>
    <row r="22" spans="1:52" x14ac:dyDescent="0.3">
      <c r="A22" s="2" t="s">
        <v>148</v>
      </c>
      <c r="B22" s="2" t="s">
        <v>9</v>
      </c>
      <c r="C22" s="51" t="s">
        <v>199</v>
      </c>
      <c r="D22" s="2" t="s">
        <v>200</v>
      </c>
      <c r="E22" s="2" t="s">
        <v>201</v>
      </c>
      <c r="F22" s="2" t="s">
        <v>149</v>
      </c>
      <c r="G22" s="2">
        <v>40</v>
      </c>
      <c r="H22" s="41">
        <v>0</v>
      </c>
      <c r="I22" s="2" t="s">
        <v>11</v>
      </c>
      <c r="J22" s="2" t="s">
        <v>85</v>
      </c>
      <c r="K22" s="2" t="s">
        <v>202</v>
      </c>
      <c r="L22" s="2">
        <v>2014</v>
      </c>
      <c r="M22" s="2" t="s">
        <v>148</v>
      </c>
      <c r="N22" s="2" t="s">
        <v>2470</v>
      </c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</row>
    <row r="23" spans="1:52" x14ac:dyDescent="0.3">
      <c r="A23" s="2" t="s">
        <v>148</v>
      </c>
      <c r="B23" s="2" t="s">
        <v>9</v>
      </c>
      <c r="C23" s="51" t="s">
        <v>203</v>
      </c>
      <c r="D23" s="2" t="s">
        <v>204</v>
      </c>
      <c r="E23" s="2" t="s">
        <v>205</v>
      </c>
      <c r="F23" s="2" t="s">
        <v>149</v>
      </c>
      <c r="G23" s="2">
        <v>40</v>
      </c>
      <c r="H23" s="41">
        <v>0</v>
      </c>
      <c r="I23" s="2" t="s">
        <v>11</v>
      </c>
      <c r="J23" s="2" t="s">
        <v>85</v>
      </c>
      <c r="K23" s="2" t="s">
        <v>206</v>
      </c>
      <c r="L23" s="2">
        <v>2015</v>
      </c>
      <c r="M23" s="2" t="s">
        <v>148</v>
      </c>
      <c r="N23" s="2" t="s">
        <v>2470</v>
      </c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</row>
    <row r="24" spans="1:52" x14ac:dyDescent="0.3">
      <c r="A24" s="2" t="s">
        <v>148</v>
      </c>
      <c r="B24" s="2" t="s">
        <v>9</v>
      </c>
      <c r="C24" s="51" t="s">
        <v>210</v>
      </c>
      <c r="D24" s="2" t="s">
        <v>211</v>
      </c>
      <c r="E24" s="2" t="s">
        <v>212</v>
      </c>
      <c r="F24" s="2" t="s">
        <v>149</v>
      </c>
      <c r="G24" s="2">
        <v>40</v>
      </c>
      <c r="H24" s="41">
        <v>0</v>
      </c>
      <c r="I24" s="2" t="s">
        <v>11</v>
      </c>
      <c r="J24" s="2" t="s">
        <v>85</v>
      </c>
      <c r="K24" s="2" t="s">
        <v>86</v>
      </c>
      <c r="L24" s="2">
        <v>2016</v>
      </c>
      <c r="M24" s="2" t="s">
        <v>148</v>
      </c>
      <c r="N24" s="2" t="s">
        <v>2470</v>
      </c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</row>
    <row r="25" spans="1:52" x14ac:dyDescent="0.3">
      <c r="A25" s="2" t="s">
        <v>148</v>
      </c>
      <c r="B25" s="2" t="s">
        <v>9</v>
      </c>
      <c r="C25" s="51" t="s">
        <v>207</v>
      </c>
      <c r="D25" s="2" t="s">
        <v>208</v>
      </c>
      <c r="E25" s="2" t="s">
        <v>209</v>
      </c>
      <c r="F25" s="2" t="s">
        <v>149</v>
      </c>
      <c r="G25" s="2">
        <v>40</v>
      </c>
      <c r="H25" s="41">
        <v>0</v>
      </c>
      <c r="I25" s="2" t="s">
        <v>11</v>
      </c>
      <c r="J25" s="2" t="s">
        <v>85</v>
      </c>
      <c r="K25" s="2" t="s">
        <v>86</v>
      </c>
      <c r="L25" s="2">
        <v>2016</v>
      </c>
      <c r="M25" s="2" t="s">
        <v>148</v>
      </c>
      <c r="N25" s="2" t="s">
        <v>2470</v>
      </c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</row>
    <row r="26" spans="1:52" x14ac:dyDescent="0.3">
      <c r="A26" s="2" t="s">
        <v>148</v>
      </c>
      <c r="B26" s="2" t="s">
        <v>9</v>
      </c>
      <c r="C26" s="51" t="s">
        <v>216</v>
      </c>
      <c r="D26" s="2" t="s">
        <v>217</v>
      </c>
      <c r="E26" s="2" t="s">
        <v>218</v>
      </c>
      <c r="F26" s="2" t="s">
        <v>149</v>
      </c>
      <c r="G26" s="2">
        <v>40</v>
      </c>
      <c r="H26" s="41">
        <v>0</v>
      </c>
      <c r="I26" s="2" t="s">
        <v>11</v>
      </c>
      <c r="J26" s="2" t="s">
        <v>85</v>
      </c>
      <c r="K26" s="2" t="s">
        <v>86</v>
      </c>
      <c r="L26" s="2">
        <v>2016</v>
      </c>
      <c r="M26" s="2" t="s">
        <v>148</v>
      </c>
      <c r="N26" s="2" t="s">
        <v>2470</v>
      </c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</row>
    <row r="27" spans="1:52" x14ac:dyDescent="0.3">
      <c r="A27" s="2" t="s">
        <v>148</v>
      </c>
      <c r="B27" s="2" t="s">
        <v>9</v>
      </c>
      <c r="C27" s="51" t="s">
        <v>219</v>
      </c>
      <c r="D27" s="2" t="s">
        <v>220</v>
      </c>
      <c r="E27" s="2" t="s">
        <v>221</v>
      </c>
      <c r="F27" s="2" t="s">
        <v>149</v>
      </c>
      <c r="G27" s="2">
        <v>40</v>
      </c>
      <c r="H27" s="41">
        <v>0</v>
      </c>
      <c r="I27" s="2" t="s">
        <v>11</v>
      </c>
      <c r="J27" s="2" t="s">
        <v>85</v>
      </c>
      <c r="K27" s="2" t="s">
        <v>86</v>
      </c>
      <c r="L27" s="2">
        <v>2016</v>
      </c>
      <c r="M27" s="2" t="s">
        <v>148</v>
      </c>
      <c r="N27" s="2" t="s">
        <v>2470</v>
      </c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</row>
    <row r="28" spans="1:52" x14ac:dyDescent="0.3">
      <c r="A28" s="2" t="s">
        <v>148</v>
      </c>
      <c r="B28" s="2" t="s">
        <v>9</v>
      </c>
      <c r="C28" s="51" t="s">
        <v>213</v>
      </c>
      <c r="D28" s="2" t="s">
        <v>214</v>
      </c>
      <c r="E28" s="2" t="s">
        <v>215</v>
      </c>
      <c r="F28" s="2" t="s">
        <v>149</v>
      </c>
      <c r="G28" s="2">
        <v>40</v>
      </c>
      <c r="H28" s="41">
        <v>0</v>
      </c>
      <c r="I28" s="2" t="s">
        <v>11</v>
      </c>
      <c r="J28" s="2" t="s">
        <v>85</v>
      </c>
      <c r="K28" s="2" t="s">
        <v>86</v>
      </c>
      <c r="L28" s="2">
        <v>2016</v>
      </c>
      <c r="M28" s="2" t="s">
        <v>148</v>
      </c>
      <c r="N28" s="2" t="s">
        <v>2470</v>
      </c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</row>
    <row r="29" spans="1:52" x14ac:dyDescent="0.3">
      <c r="A29" s="2" t="s">
        <v>582</v>
      </c>
      <c r="B29" s="2" t="s">
        <v>9</v>
      </c>
      <c r="C29" s="51" t="s">
        <v>498</v>
      </c>
      <c r="D29" s="2" t="s">
        <v>532</v>
      </c>
      <c r="E29" s="2" t="s">
        <v>1137</v>
      </c>
      <c r="F29" s="2" t="s">
        <v>8</v>
      </c>
      <c r="G29" s="2">
        <v>70</v>
      </c>
      <c r="H29" s="55" t="s">
        <v>2441</v>
      </c>
      <c r="I29" s="2" t="s">
        <v>11</v>
      </c>
      <c r="J29" s="2" t="s">
        <v>85</v>
      </c>
      <c r="K29" s="2" t="s">
        <v>2452</v>
      </c>
      <c r="L29" s="2">
        <v>2017</v>
      </c>
      <c r="M29" s="2" t="s">
        <v>489</v>
      </c>
      <c r="N29" s="2" t="s">
        <v>2470</v>
      </c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</row>
    <row r="30" spans="1:52" x14ac:dyDescent="0.3">
      <c r="A30" s="2" t="s">
        <v>582</v>
      </c>
      <c r="B30" s="2" t="s">
        <v>9</v>
      </c>
      <c r="C30" s="51" t="s">
        <v>621</v>
      </c>
      <c r="D30" s="2" t="s">
        <v>656</v>
      </c>
      <c r="E30" s="2" t="s">
        <v>1079</v>
      </c>
      <c r="F30" s="2" t="s">
        <v>8</v>
      </c>
      <c r="G30" s="2">
        <v>70</v>
      </c>
      <c r="H30" s="41">
        <v>0</v>
      </c>
      <c r="I30" s="2" t="s">
        <v>11</v>
      </c>
      <c r="J30" s="2" t="s">
        <v>85</v>
      </c>
      <c r="K30" s="2" t="s">
        <v>2452</v>
      </c>
      <c r="L30" s="2">
        <f>VLOOKUP(E30,Subarrendamiento!O:T,6,FALSE)</f>
        <v>2017</v>
      </c>
      <c r="M30" s="2" t="s">
        <v>582</v>
      </c>
      <c r="N30" s="2" t="s">
        <v>2470</v>
      </c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</row>
    <row r="31" spans="1:52" x14ac:dyDescent="0.3">
      <c r="A31" s="2" t="s">
        <v>489</v>
      </c>
      <c r="B31" s="2" t="s">
        <v>9</v>
      </c>
      <c r="C31" s="51" t="s">
        <v>497</v>
      </c>
      <c r="D31" s="2" t="s">
        <v>531</v>
      </c>
      <c r="E31" s="2" t="s">
        <v>561</v>
      </c>
      <c r="F31" s="2" t="s">
        <v>8</v>
      </c>
      <c r="G31" s="2">
        <v>70</v>
      </c>
      <c r="H31" s="41">
        <v>0</v>
      </c>
      <c r="I31" s="2" t="s">
        <v>11</v>
      </c>
      <c r="J31" s="2" t="s">
        <v>85</v>
      </c>
      <c r="K31" s="2" t="s">
        <v>2452</v>
      </c>
      <c r="L31" s="2">
        <f>VLOOKUP(E31,Subarrendamiento!O:T,6,FALSE)</f>
        <v>2017</v>
      </c>
      <c r="M31" s="2" t="s">
        <v>489</v>
      </c>
      <c r="N31" s="2" t="s">
        <v>2470</v>
      </c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</row>
    <row r="32" spans="1:52" x14ac:dyDescent="0.3">
      <c r="A32" s="2" t="s">
        <v>582</v>
      </c>
      <c r="B32" s="2" t="s">
        <v>9</v>
      </c>
      <c r="C32" s="51" t="s">
        <v>629</v>
      </c>
      <c r="D32" s="2" t="s">
        <v>663</v>
      </c>
      <c r="E32" s="2" t="s">
        <v>854</v>
      </c>
      <c r="F32" s="2" t="s">
        <v>8</v>
      </c>
      <c r="G32" s="2">
        <v>40</v>
      </c>
      <c r="H32" s="41">
        <v>0</v>
      </c>
      <c r="I32" s="2" t="s">
        <v>11</v>
      </c>
      <c r="J32" s="2" t="s">
        <v>85</v>
      </c>
      <c r="K32" s="2" t="s">
        <v>2452</v>
      </c>
      <c r="L32" s="2">
        <f>VLOOKUP(E32,Subarrendamiento!O:T,6,FALSE)</f>
        <v>2017</v>
      </c>
      <c r="M32" s="2" t="s">
        <v>582</v>
      </c>
      <c r="N32" s="2" t="s">
        <v>2470</v>
      </c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</row>
    <row r="33" spans="1:52" x14ac:dyDescent="0.3">
      <c r="A33" s="2" t="s">
        <v>489</v>
      </c>
      <c r="B33" s="2" t="s">
        <v>9</v>
      </c>
      <c r="C33" s="51" t="s">
        <v>500</v>
      </c>
      <c r="D33" s="2" t="s">
        <v>534</v>
      </c>
      <c r="E33" s="2" t="s">
        <v>562</v>
      </c>
      <c r="F33" s="2" t="s">
        <v>8</v>
      </c>
      <c r="G33" s="2">
        <v>110</v>
      </c>
      <c r="H33" s="41">
        <v>0</v>
      </c>
      <c r="I33" s="2" t="s">
        <v>11</v>
      </c>
      <c r="J33" s="2" t="s">
        <v>85</v>
      </c>
      <c r="K33" s="2" t="s">
        <v>2452</v>
      </c>
      <c r="L33" s="2">
        <f>VLOOKUP(E33,Subarrendamiento!O:T,6,FALSE)</f>
        <v>2017</v>
      </c>
      <c r="M33" s="2" t="s">
        <v>489</v>
      </c>
      <c r="N33" s="2" t="s">
        <v>2470</v>
      </c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</row>
    <row r="34" spans="1:52" x14ac:dyDescent="0.3">
      <c r="A34" s="2" t="s">
        <v>605</v>
      </c>
      <c r="B34" s="2" t="s">
        <v>9</v>
      </c>
      <c r="C34" s="51">
        <v>1809</v>
      </c>
      <c r="D34" s="2" t="s">
        <v>598</v>
      </c>
      <c r="E34" s="2" t="s">
        <v>834</v>
      </c>
      <c r="F34" s="2" t="s">
        <v>583</v>
      </c>
      <c r="G34" s="2">
        <v>40</v>
      </c>
      <c r="H34" s="41">
        <v>0</v>
      </c>
      <c r="I34" s="2" t="s">
        <v>11</v>
      </c>
      <c r="J34" s="2" t="s">
        <v>85</v>
      </c>
      <c r="K34" s="2" t="s">
        <v>2452</v>
      </c>
      <c r="L34" s="2">
        <f>VLOOKUP(E34,Subarrendamiento!O:T,6,FALSE)</f>
        <v>2017</v>
      </c>
      <c r="M34" s="2" t="s">
        <v>605</v>
      </c>
      <c r="N34" s="2" t="s">
        <v>2470</v>
      </c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</row>
    <row r="35" spans="1:52" x14ac:dyDescent="0.3">
      <c r="A35" s="2" t="s">
        <v>582</v>
      </c>
      <c r="B35" s="2" t="s">
        <v>9</v>
      </c>
      <c r="C35" s="51" t="s">
        <v>617</v>
      </c>
      <c r="D35" s="2" t="s">
        <v>652</v>
      </c>
      <c r="E35" s="2" t="s">
        <v>674</v>
      </c>
      <c r="F35" s="2" t="s">
        <v>8</v>
      </c>
      <c r="G35" s="2">
        <v>70</v>
      </c>
      <c r="H35" s="41">
        <v>0</v>
      </c>
      <c r="I35" s="2" t="s">
        <v>11</v>
      </c>
      <c r="J35" s="2" t="s">
        <v>85</v>
      </c>
      <c r="K35" s="2" t="s">
        <v>2452</v>
      </c>
      <c r="L35" s="2">
        <f>VLOOKUP(E35,Subarrendamiento!O:T,6,FALSE)</f>
        <v>2017</v>
      </c>
      <c r="M35" s="2" t="s">
        <v>582</v>
      </c>
      <c r="N35" s="2" t="s">
        <v>2470</v>
      </c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</row>
    <row r="36" spans="1:52" x14ac:dyDescent="0.3">
      <c r="A36" s="2" t="s">
        <v>489</v>
      </c>
      <c r="B36" s="2" t="s">
        <v>9</v>
      </c>
      <c r="C36" s="51" t="s">
        <v>499</v>
      </c>
      <c r="D36" s="2" t="s">
        <v>533</v>
      </c>
      <c r="E36" s="2" t="s">
        <v>1089</v>
      </c>
      <c r="F36" s="2" t="s">
        <v>8</v>
      </c>
      <c r="G36" s="2">
        <v>70</v>
      </c>
      <c r="H36" s="41">
        <v>0</v>
      </c>
      <c r="I36" s="2" t="s">
        <v>11</v>
      </c>
      <c r="J36" s="2" t="s">
        <v>85</v>
      </c>
      <c r="K36" s="2" t="s">
        <v>2452</v>
      </c>
      <c r="L36" s="2">
        <f>VLOOKUP(E36,Subarrendamiento!O:T,6,FALSE)</f>
        <v>2017</v>
      </c>
      <c r="M36" s="2" t="s">
        <v>489</v>
      </c>
      <c r="N36" s="2" t="s">
        <v>2470</v>
      </c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</row>
    <row r="37" spans="1:52" x14ac:dyDescent="0.3">
      <c r="A37" s="2" t="s">
        <v>582</v>
      </c>
      <c r="B37" s="2" t="s">
        <v>9</v>
      </c>
      <c r="C37" s="51" t="s">
        <v>633</v>
      </c>
      <c r="D37" s="2" t="s">
        <v>684</v>
      </c>
      <c r="E37" s="2" t="s">
        <v>685</v>
      </c>
      <c r="F37" s="2" t="s">
        <v>8</v>
      </c>
      <c r="G37" s="2">
        <v>70</v>
      </c>
      <c r="H37" s="41">
        <v>0</v>
      </c>
      <c r="I37" s="2" t="s">
        <v>11</v>
      </c>
      <c r="J37" s="2" t="s">
        <v>85</v>
      </c>
      <c r="K37" s="2" t="s">
        <v>2452</v>
      </c>
      <c r="L37" s="2">
        <f>VLOOKUP(E37,Subarrendamiento!O:T,6,FALSE)</f>
        <v>2017</v>
      </c>
      <c r="M37" s="2" t="s">
        <v>582</v>
      </c>
      <c r="N37" s="2" t="s">
        <v>2470</v>
      </c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</row>
    <row r="38" spans="1:52" x14ac:dyDescent="0.3">
      <c r="A38" s="2" t="s">
        <v>582</v>
      </c>
      <c r="B38" s="2" t="s">
        <v>9</v>
      </c>
      <c r="C38" s="51" t="s">
        <v>623</v>
      </c>
      <c r="D38" s="2" t="s">
        <v>658</v>
      </c>
      <c r="E38" s="2" t="s">
        <v>1132</v>
      </c>
      <c r="F38" s="2" t="s">
        <v>8</v>
      </c>
      <c r="G38" s="2">
        <v>70</v>
      </c>
      <c r="H38" s="41">
        <v>0</v>
      </c>
      <c r="I38" s="2" t="s">
        <v>11</v>
      </c>
      <c r="J38" s="2" t="s">
        <v>85</v>
      </c>
      <c r="K38" s="2" t="s">
        <v>2452</v>
      </c>
      <c r="L38" s="2">
        <f>VLOOKUP(E38,Subarrendamiento!O:T,6,FALSE)</f>
        <v>2017</v>
      </c>
      <c r="M38" s="2" t="s">
        <v>582</v>
      </c>
      <c r="N38" s="2" t="s">
        <v>2470</v>
      </c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</row>
    <row r="39" spans="1:52" x14ac:dyDescent="0.3">
      <c r="A39" s="2" t="s">
        <v>582</v>
      </c>
      <c r="B39" s="2" t="s">
        <v>9</v>
      </c>
      <c r="C39" s="51" t="s">
        <v>627</v>
      </c>
      <c r="D39" s="2" t="s">
        <v>661</v>
      </c>
      <c r="E39" s="2" t="s">
        <v>677</v>
      </c>
      <c r="F39" s="2" t="s">
        <v>8</v>
      </c>
      <c r="G39" s="2">
        <v>70</v>
      </c>
      <c r="H39" s="41">
        <v>0</v>
      </c>
      <c r="I39" s="2" t="s">
        <v>11</v>
      </c>
      <c r="J39" s="2" t="s">
        <v>85</v>
      </c>
      <c r="K39" s="2" t="s">
        <v>2452</v>
      </c>
      <c r="L39" s="2">
        <f>VLOOKUP(E39,Subarrendamiento!O:T,6,FALSE)</f>
        <v>2017</v>
      </c>
      <c r="M39" s="2" t="s">
        <v>582</v>
      </c>
      <c r="N39" s="2" t="s">
        <v>2470</v>
      </c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</row>
    <row r="40" spans="1:52" x14ac:dyDescent="0.3">
      <c r="A40" s="2" t="s">
        <v>582</v>
      </c>
      <c r="B40" s="2" t="s">
        <v>9</v>
      </c>
      <c r="C40" s="51" t="s">
        <v>610</v>
      </c>
      <c r="D40" s="2" t="s">
        <v>645</v>
      </c>
      <c r="E40" s="2" t="s">
        <v>668</v>
      </c>
      <c r="F40" s="2" t="s">
        <v>8</v>
      </c>
      <c r="G40" s="2">
        <v>70</v>
      </c>
      <c r="H40" s="41">
        <v>0</v>
      </c>
      <c r="I40" s="2" t="s">
        <v>11</v>
      </c>
      <c r="J40" s="2" t="s">
        <v>85</v>
      </c>
      <c r="K40" s="2" t="s">
        <v>2452</v>
      </c>
      <c r="L40" s="2">
        <f>VLOOKUP(E40,Subarrendamiento!O:T,6,FALSE)</f>
        <v>2017</v>
      </c>
      <c r="M40" s="2" t="s">
        <v>582</v>
      </c>
      <c r="N40" s="2" t="s">
        <v>2470</v>
      </c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</row>
    <row r="41" spans="1:52" x14ac:dyDescent="0.3">
      <c r="A41" s="2" t="s">
        <v>582</v>
      </c>
      <c r="B41" s="2" t="s">
        <v>9</v>
      </c>
      <c r="C41" s="51" t="s">
        <v>622</v>
      </c>
      <c r="D41" s="2" t="s">
        <v>657</v>
      </c>
      <c r="E41" s="2" t="s">
        <v>1127</v>
      </c>
      <c r="F41" s="2" t="s">
        <v>8</v>
      </c>
      <c r="G41" s="2">
        <v>70</v>
      </c>
      <c r="H41" s="41">
        <v>0</v>
      </c>
      <c r="I41" s="2" t="s">
        <v>11</v>
      </c>
      <c r="J41" s="2" t="s">
        <v>85</v>
      </c>
      <c r="K41" s="2" t="s">
        <v>2452</v>
      </c>
      <c r="L41" s="2">
        <f>VLOOKUP(E41,Subarrendamiento!O:T,6,FALSE)</f>
        <v>2017</v>
      </c>
      <c r="M41" s="2" t="s">
        <v>582</v>
      </c>
      <c r="N41" s="2" t="s">
        <v>2470</v>
      </c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</row>
    <row r="42" spans="1:52" x14ac:dyDescent="0.3">
      <c r="A42" s="2" t="s">
        <v>582</v>
      </c>
      <c r="B42" s="2" t="s">
        <v>9</v>
      </c>
      <c r="C42" s="51" t="s">
        <v>628</v>
      </c>
      <c r="D42" s="2" t="s">
        <v>662</v>
      </c>
      <c r="E42" s="2" t="s">
        <v>678</v>
      </c>
      <c r="F42" s="2" t="s">
        <v>8</v>
      </c>
      <c r="G42" s="2">
        <v>70</v>
      </c>
      <c r="H42" s="41">
        <v>0</v>
      </c>
      <c r="I42" s="2" t="s">
        <v>11</v>
      </c>
      <c r="J42" s="2" t="s">
        <v>85</v>
      </c>
      <c r="K42" s="2" t="s">
        <v>2452</v>
      </c>
      <c r="L42" s="2">
        <f>VLOOKUP(E42,Subarrendamiento!O:T,6,FALSE)</f>
        <v>2017</v>
      </c>
      <c r="M42" s="2" t="s">
        <v>582</v>
      </c>
      <c r="N42" s="2" t="s">
        <v>2470</v>
      </c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</row>
    <row r="43" spans="1:52" x14ac:dyDescent="0.3">
      <c r="A43" s="2" t="s">
        <v>582</v>
      </c>
      <c r="B43" s="2" t="s">
        <v>9</v>
      </c>
      <c r="C43" s="51" t="s">
        <v>620</v>
      </c>
      <c r="D43" s="2" t="s">
        <v>655</v>
      </c>
      <c r="E43" s="2" t="s">
        <v>1074</v>
      </c>
      <c r="F43" s="2" t="s">
        <v>8</v>
      </c>
      <c r="G43" s="2">
        <v>70</v>
      </c>
      <c r="H43" s="41">
        <v>0</v>
      </c>
      <c r="I43" s="2" t="s">
        <v>11</v>
      </c>
      <c r="J43" s="2" t="s">
        <v>85</v>
      </c>
      <c r="K43" s="2" t="s">
        <v>2452</v>
      </c>
      <c r="L43" s="2">
        <f>VLOOKUP(E43,Subarrendamiento!O:T,6,FALSE)</f>
        <v>2017</v>
      </c>
      <c r="M43" s="2" t="s">
        <v>582</v>
      </c>
      <c r="N43" s="2" t="s">
        <v>2470</v>
      </c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</row>
    <row r="44" spans="1:52" x14ac:dyDescent="0.3">
      <c r="A44" s="2" t="s">
        <v>582</v>
      </c>
      <c r="B44" s="2" t="s">
        <v>9</v>
      </c>
      <c r="C44" s="51" t="s">
        <v>608</v>
      </c>
      <c r="D44" s="2" t="s">
        <v>643</v>
      </c>
      <c r="E44" s="2" t="s">
        <v>1122</v>
      </c>
      <c r="F44" s="2" t="s">
        <v>8</v>
      </c>
      <c r="G44" s="2">
        <v>70</v>
      </c>
      <c r="H44" s="41">
        <v>0</v>
      </c>
      <c r="I44" s="2" t="s">
        <v>11</v>
      </c>
      <c r="J44" s="2" t="s">
        <v>85</v>
      </c>
      <c r="K44" s="2" t="s">
        <v>2452</v>
      </c>
      <c r="L44" s="2">
        <f>VLOOKUP(E44,Subarrendamiento!O:T,6,FALSE)</f>
        <v>2017</v>
      </c>
      <c r="M44" s="2" t="s">
        <v>582</v>
      </c>
      <c r="N44" s="2" t="s">
        <v>2470</v>
      </c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</row>
    <row r="45" spans="1:52" x14ac:dyDescent="0.3">
      <c r="A45" s="2" t="s">
        <v>582</v>
      </c>
      <c r="B45" s="2" t="s">
        <v>9</v>
      </c>
      <c r="C45" s="51" t="s">
        <v>625</v>
      </c>
      <c r="D45" s="2" t="s">
        <v>660</v>
      </c>
      <c r="E45" s="2" t="s">
        <v>1117</v>
      </c>
      <c r="F45" s="2" t="s">
        <v>8</v>
      </c>
      <c r="G45" s="2">
        <v>70</v>
      </c>
      <c r="H45" s="41">
        <v>0</v>
      </c>
      <c r="I45" s="2" t="s">
        <v>11</v>
      </c>
      <c r="J45" s="2" t="s">
        <v>85</v>
      </c>
      <c r="K45" s="2" t="s">
        <v>2452</v>
      </c>
      <c r="L45" s="2">
        <f>VLOOKUP(E45,Subarrendamiento!O:T,6,FALSE)</f>
        <v>2017</v>
      </c>
      <c r="M45" s="2" t="s">
        <v>582</v>
      </c>
      <c r="N45" s="2" t="s">
        <v>2470</v>
      </c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</row>
    <row r="46" spans="1:52" x14ac:dyDescent="0.3">
      <c r="A46" s="2" t="s">
        <v>582</v>
      </c>
      <c r="B46" s="2" t="s">
        <v>9</v>
      </c>
      <c r="C46" s="51" t="s">
        <v>614</v>
      </c>
      <c r="D46" s="2" t="s">
        <v>649</v>
      </c>
      <c r="E46" s="2" t="s">
        <v>671</v>
      </c>
      <c r="F46" s="2" t="s">
        <v>8</v>
      </c>
      <c r="G46" s="2">
        <v>70</v>
      </c>
      <c r="H46" s="41">
        <v>0</v>
      </c>
      <c r="I46" s="2" t="s">
        <v>11</v>
      </c>
      <c r="J46" s="2" t="s">
        <v>85</v>
      </c>
      <c r="K46" s="2" t="s">
        <v>2452</v>
      </c>
      <c r="L46" s="2">
        <f>VLOOKUP(E46,Subarrendamiento!O:T,6,FALSE)</f>
        <v>2017</v>
      </c>
      <c r="M46" s="2" t="s">
        <v>582</v>
      </c>
      <c r="N46" s="2" t="s">
        <v>2470</v>
      </c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</row>
    <row r="47" spans="1:52" x14ac:dyDescent="0.3">
      <c r="A47" s="2" t="s">
        <v>147</v>
      </c>
      <c r="B47" s="2" t="s">
        <v>9</v>
      </c>
      <c r="C47" s="51" t="s">
        <v>52</v>
      </c>
      <c r="D47" s="2" t="s">
        <v>53</v>
      </c>
      <c r="E47" s="2" t="s">
        <v>54</v>
      </c>
      <c r="F47" s="2" t="s">
        <v>8</v>
      </c>
      <c r="G47" s="2">
        <v>70</v>
      </c>
      <c r="H47" s="41">
        <v>0</v>
      </c>
      <c r="I47" s="2" t="s">
        <v>11</v>
      </c>
      <c r="J47" s="2" t="s">
        <v>12</v>
      </c>
      <c r="K47" s="2" t="s">
        <v>13</v>
      </c>
      <c r="L47" s="2">
        <v>2017</v>
      </c>
      <c r="M47" s="2" t="s">
        <v>147</v>
      </c>
      <c r="N47" s="2" t="s">
        <v>2470</v>
      </c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</row>
    <row r="48" spans="1:52" x14ac:dyDescent="0.3">
      <c r="A48" s="2" t="s">
        <v>582</v>
      </c>
      <c r="B48" s="2" t="s">
        <v>9</v>
      </c>
      <c r="C48" s="51" t="s">
        <v>619</v>
      </c>
      <c r="D48" s="2" t="s">
        <v>654</v>
      </c>
      <c r="E48" s="2" t="s">
        <v>1103</v>
      </c>
      <c r="F48" s="2" t="s">
        <v>8</v>
      </c>
      <c r="G48" s="2">
        <v>70</v>
      </c>
      <c r="H48" s="41">
        <v>0</v>
      </c>
      <c r="I48" s="2" t="s">
        <v>11</v>
      </c>
      <c r="J48" s="2" t="s">
        <v>85</v>
      </c>
      <c r="K48" s="2" t="s">
        <v>2452</v>
      </c>
      <c r="L48" s="2">
        <f>VLOOKUP(E48,Subarrendamiento!O:T,6,FALSE)</f>
        <v>2017</v>
      </c>
      <c r="M48" s="2" t="s">
        <v>582</v>
      </c>
      <c r="N48" s="2" t="s">
        <v>2470</v>
      </c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</row>
    <row r="49" spans="1:52" x14ac:dyDescent="0.3">
      <c r="A49" s="2" t="s">
        <v>148</v>
      </c>
      <c r="B49" s="2" t="s">
        <v>9</v>
      </c>
      <c r="C49" s="51" t="s">
        <v>246</v>
      </c>
      <c r="D49" s="2" t="s">
        <v>247</v>
      </c>
      <c r="E49" s="2" t="s">
        <v>248</v>
      </c>
      <c r="F49" s="2" t="s">
        <v>149</v>
      </c>
      <c r="G49" s="2">
        <v>40</v>
      </c>
      <c r="H49" s="41">
        <v>0</v>
      </c>
      <c r="I49" s="2" t="s">
        <v>11</v>
      </c>
      <c r="J49" s="2" t="s">
        <v>85</v>
      </c>
      <c r="K49" s="2" t="s">
        <v>86</v>
      </c>
      <c r="L49" s="2">
        <v>2017</v>
      </c>
      <c r="M49" s="2" t="s">
        <v>148</v>
      </c>
      <c r="N49" s="2" t="s">
        <v>2470</v>
      </c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</row>
    <row r="50" spans="1:52" x14ac:dyDescent="0.3">
      <c r="A50" s="2" t="s">
        <v>148</v>
      </c>
      <c r="B50" s="2" t="s">
        <v>9</v>
      </c>
      <c r="C50" s="51" t="s">
        <v>237</v>
      </c>
      <c r="D50" s="2" t="s">
        <v>238</v>
      </c>
      <c r="E50" s="2" t="s">
        <v>239</v>
      </c>
      <c r="F50" s="2" t="s">
        <v>149</v>
      </c>
      <c r="G50" s="2">
        <v>40</v>
      </c>
      <c r="H50" s="41">
        <v>0</v>
      </c>
      <c r="I50" s="2" t="s">
        <v>11</v>
      </c>
      <c r="J50" s="2" t="s">
        <v>85</v>
      </c>
      <c r="K50" s="2" t="s">
        <v>86</v>
      </c>
      <c r="L50" s="2">
        <v>2017</v>
      </c>
      <c r="M50" s="2" t="s">
        <v>148</v>
      </c>
      <c r="N50" s="2" t="s">
        <v>2470</v>
      </c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</row>
    <row r="51" spans="1:52" x14ac:dyDescent="0.3">
      <c r="A51" s="2" t="s">
        <v>605</v>
      </c>
      <c r="B51" s="2" t="s">
        <v>9</v>
      </c>
      <c r="C51" s="51">
        <v>1808</v>
      </c>
      <c r="D51" s="2" t="s">
        <v>597</v>
      </c>
      <c r="E51" s="2" t="s">
        <v>841</v>
      </c>
      <c r="F51" s="2" t="s">
        <v>583</v>
      </c>
      <c r="G51" s="2">
        <v>40</v>
      </c>
      <c r="H51" s="41">
        <v>0</v>
      </c>
      <c r="I51" s="2" t="s">
        <v>11</v>
      </c>
      <c r="J51" s="2" t="s">
        <v>85</v>
      </c>
      <c r="K51" s="2" t="s">
        <v>2452</v>
      </c>
      <c r="L51" s="2">
        <f>VLOOKUP(E51,Subarrendamiento!O:T,6,FALSE)</f>
        <v>2017</v>
      </c>
      <c r="M51" s="2" t="s">
        <v>605</v>
      </c>
      <c r="N51" s="2" t="s">
        <v>2470</v>
      </c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</row>
    <row r="52" spans="1:52" x14ac:dyDescent="0.3">
      <c r="A52" s="2" t="s">
        <v>582</v>
      </c>
      <c r="B52" s="2" t="s">
        <v>9</v>
      </c>
      <c r="C52" s="51" t="s">
        <v>631</v>
      </c>
      <c r="D52" s="2" t="s">
        <v>681</v>
      </c>
      <c r="E52" s="2" t="s">
        <v>682</v>
      </c>
      <c r="F52" s="2" t="s">
        <v>8</v>
      </c>
      <c r="G52" s="2">
        <v>40</v>
      </c>
      <c r="H52" s="41">
        <v>0</v>
      </c>
      <c r="I52" s="2" t="s">
        <v>11</v>
      </c>
      <c r="J52" s="2" t="s">
        <v>85</v>
      </c>
      <c r="K52" s="2" t="s">
        <v>2452</v>
      </c>
      <c r="L52" s="2">
        <f>VLOOKUP(E52,Subarrendamiento!O:T,6,FALSE)</f>
        <v>2017</v>
      </c>
      <c r="M52" s="2" t="s">
        <v>582</v>
      </c>
      <c r="N52" s="2" t="s">
        <v>2470</v>
      </c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</row>
    <row r="53" spans="1:52" x14ac:dyDescent="0.3">
      <c r="A53" s="2" t="s">
        <v>148</v>
      </c>
      <c r="B53" s="2" t="s">
        <v>9</v>
      </c>
      <c r="C53" s="51" t="s">
        <v>222</v>
      </c>
      <c r="D53" s="2" t="s">
        <v>223</v>
      </c>
      <c r="E53" s="2" t="s">
        <v>224</v>
      </c>
      <c r="F53" s="2" t="s">
        <v>149</v>
      </c>
      <c r="G53" s="2">
        <v>40</v>
      </c>
      <c r="H53" s="41">
        <v>0</v>
      </c>
      <c r="I53" s="2" t="s">
        <v>11</v>
      </c>
      <c r="J53" s="2" t="s">
        <v>85</v>
      </c>
      <c r="K53" s="2" t="s">
        <v>86</v>
      </c>
      <c r="L53" s="2">
        <v>2017</v>
      </c>
      <c r="M53" s="2" t="s">
        <v>148</v>
      </c>
      <c r="N53" s="2" t="s">
        <v>2470</v>
      </c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</row>
    <row r="54" spans="1:52" x14ac:dyDescent="0.3">
      <c r="A54" s="2" t="s">
        <v>582</v>
      </c>
      <c r="B54" s="2" t="s">
        <v>9</v>
      </c>
      <c r="C54" s="51" t="s">
        <v>624</v>
      </c>
      <c r="D54" s="2" t="s">
        <v>659</v>
      </c>
      <c r="E54" s="2" t="s">
        <v>1093</v>
      </c>
      <c r="F54" s="2" t="s">
        <v>8</v>
      </c>
      <c r="G54" s="2">
        <v>70</v>
      </c>
      <c r="H54" s="41">
        <v>0</v>
      </c>
      <c r="I54" s="2" t="s">
        <v>11</v>
      </c>
      <c r="J54" s="2" t="s">
        <v>85</v>
      </c>
      <c r="K54" s="2" t="s">
        <v>2452</v>
      </c>
      <c r="L54" s="2">
        <f>VLOOKUP(E54,Subarrendamiento!O:T,6,FALSE)</f>
        <v>2017</v>
      </c>
      <c r="M54" s="2" t="s">
        <v>582</v>
      </c>
      <c r="N54" s="2" t="s">
        <v>2470</v>
      </c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</row>
    <row r="55" spans="1:52" x14ac:dyDescent="0.3">
      <c r="A55" s="2" t="s">
        <v>582</v>
      </c>
      <c r="B55" s="2" t="s">
        <v>9</v>
      </c>
      <c r="C55" s="51" t="s">
        <v>609</v>
      </c>
      <c r="D55" s="2" t="s">
        <v>644</v>
      </c>
      <c r="E55" s="2" t="s">
        <v>667</v>
      </c>
      <c r="F55" s="2" t="s">
        <v>8</v>
      </c>
      <c r="G55" s="2">
        <v>70</v>
      </c>
      <c r="H55" s="41">
        <v>0</v>
      </c>
      <c r="I55" s="2" t="s">
        <v>11</v>
      </c>
      <c r="J55" s="2" t="s">
        <v>85</v>
      </c>
      <c r="K55" s="2" t="s">
        <v>2452</v>
      </c>
      <c r="L55" s="2">
        <f>VLOOKUP(E55,Subarrendamiento!O:T,6,FALSE)</f>
        <v>2017</v>
      </c>
      <c r="M55" s="2" t="s">
        <v>582</v>
      </c>
      <c r="N55" s="2" t="s">
        <v>2470</v>
      </c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</row>
    <row r="56" spans="1:52" x14ac:dyDescent="0.3">
      <c r="A56" s="2" t="s">
        <v>284</v>
      </c>
      <c r="B56" s="2" t="s">
        <v>9</v>
      </c>
      <c r="C56" s="51" t="s">
        <v>285</v>
      </c>
      <c r="D56" s="2" t="s">
        <v>286</v>
      </c>
      <c r="E56" s="2" t="s">
        <v>287</v>
      </c>
      <c r="F56" s="2" t="s">
        <v>149</v>
      </c>
      <c r="G56" s="2">
        <v>40</v>
      </c>
      <c r="H56" s="41">
        <v>0</v>
      </c>
      <c r="I56" s="2" t="s">
        <v>11</v>
      </c>
      <c r="J56" s="2" t="s">
        <v>85</v>
      </c>
      <c r="K56" s="2" t="s">
        <v>86</v>
      </c>
      <c r="L56" s="2">
        <v>2017</v>
      </c>
      <c r="M56" s="2" t="s">
        <v>284</v>
      </c>
      <c r="N56" s="2" t="s">
        <v>2470</v>
      </c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</row>
    <row r="57" spans="1:52" x14ac:dyDescent="0.3">
      <c r="A57" s="2" t="s">
        <v>148</v>
      </c>
      <c r="B57" s="2" t="s">
        <v>9</v>
      </c>
      <c r="C57" s="51" t="s">
        <v>234</v>
      </c>
      <c r="D57" s="2" t="s">
        <v>235</v>
      </c>
      <c r="E57" s="2" t="s">
        <v>236</v>
      </c>
      <c r="F57" s="2" t="s">
        <v>149</v>
      </c>
      <c r="G57" s="2">
        <v>40</v>
      </c>
      <c r="H57" s="41">
        <v>0</v>
      </c>
      <c r="I57" s="2" t="s">
        <v>11</v>
      </c>
      <c r="J57" s="2" t="s">
        <v>85</v>
      </c>
      <c r="K57" s="2" t="s">
        <v>86</v>
      </c>
      <c r="L57" s="2">
        <v>2017</v>
      </c>
      <c r="M57" s="2" t="s">
        <v>148</v>
      </c>
      <c r="N57" s="2" t="s">
        <v>2470</v>
      </c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</row>
    <row r="58" spans="1:52" x14ac:dyDescent="0.3">
      <c r="A58" s="2" t="s">
        <v>582</v>
      </c>
      <c r="B58" s="2" t="s">
        <v>9</v>
      </c>
      <c r="C58" s="51" t="s">
        <v>613</v>
      </c>
      <c r="D58" s="2" t="s">
        <v>648</v>
      </c>
      <c r="E58" s="2" t="s">
        <v>1141</v>
      </c>
      <c r="F58" s="2" t="s">
        <v>8</v>
      </c>
      <c r="G58" s="2">
        <v>70</v>
      </c>
      <c r="H58" s="41">
        <v>0</v>
      </c>
      <c r="I58" s="2" t="s">
        <v>11</v>
      </c>
      <c r="J58" s="2" t="s">
        <v>85</v>
      </c>
      <c r="K58" s="2" t="s">
        <v>2452</v>
      </c>
      <c r="L58" s="2">
        <f>VLOOKUP(E58,Subarrendamiento!O:T,6,FALSE)</f>
        <v>2017</v>
      </c>
      <c r="M58" s="2" t="s">
        <v>582</v>
      </c>
      <c r="N58" s="2" t="s">
        <v>2470</v>
      </c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</row>
    <row r="59" spans="1:52" x14ac:dyDescent="0.3">
      <c r="A59" s="2" t="s">
        <v>582</v>
      </c>
      <c r="B59" s="2" t="s">
        <v>9</v>
      </c>
      <c r="C59" s="51" t="s">
        <v>615</v>
      </c>
      <c r="D59" s="2" t="s">
        <v>650</v>
      </c>
      <c r="E59" s="2" t="s">
        <v>672</v>
      </c>
      <c r="F59" s="2" t="s">
        <v>8</v>
      </c>
      <c r="G59" s="2">
        <v>70</v>
      </c>
      <c r="H59" s="41">
        <v>0</v>
      </c>
      <c r="I59" s="2" t="s">
        <v>11</v>
      </c>
      <c r="J59" s="2" t="s">
        <v>85</v>
      </c>
      <c r="K59" s="2" t="s">
        <v>2452</v>
      </c>
      <c r="L59" s="2">
        <f>VLOOKUP(E59,Subarrendamiento!O:T,6,FALSE)</f>
        <v>2017</v>
      </c>
      <c r="M59" s="2" t="s">
        <v>582</v>
      </c>
      <c r="N59" s="2" t="s">
        <v>2470</v>
      </c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</row>
    <row r="60" spans="1:52" x14ac:dyDescent="0.3">
      <c r="A60" s="2" t="s">
        <v>147</v>
      </c>
      <c r="B60" s="2" t="s">
        <v>9</v>
      </c>
      <c r="C60" s="51" t="s">
        <v>74</v>
      </c>
      <c r="D60" s="2" t="s">
        <v>75</v>
      </c>
      <c r="E60" s="2" t="s">
        <v>76</v>
      </c>
      <c r="F60" s="2" t="s">
        <v>8</v>
      </c>
      <c r="G60" s="2">
        <v>50</v>
      </c>
      <c r="H60" s="41">
        <v>0</v>
      </c>
      <c r="I60" s="2" t="s">
        <v>11</v>
      </c>
      <c r="J60" s="2" t="s">
        <v>85</v>
      </c>
      <c r="K60" s="2" t="s">
        <v>77</v>
      </c>
      <c r="L60" s="2">
        <v>2017</v>
      </c>
      <c r="M60" s="2" t="s">
        <v>147</v>
      </c>
      <c r="N60" s="2" t="s">
        <v>2470</v>
      </c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</row>
    <row r="61" spans="1:52" x14ac:dyDescent="0.3">
      <c r="A61" s="2" t="s">
        <v>92</v>
      </c>
      <c r="B61" s="2" t="s">
        <v>9</v>
      </c>
      <c r="C61" s="51">
        <v>103</v>
      </c>
      <c r="D61" s="2" t="s">
        <v>95</v>
      </c>
      <c r="E61" s="2" t="s">
        <v>96</v>
      </c>
      <c r="F61" s="2" t="s">
        <v>82</v>
      </c>
      <c r="G61" s="2">
        <v>110</v>
      </c>
      <c r="H61" s="41">
        <v>0</v>
      </c>
      <c r="I61" s="2" t="s">
        <v>11</v>
      </c>
      <c r="J61" s="2" t="s">
        <v>12</v>
      </c>
      <c r="K61" s="2" t="s">
        <v>86</v>
      </c>
      <c r="L61" s="2">
        <v>2017</v>
      </c>
      <c r="M61" s="2" t="s">
        <v>92</v>
      </c>
      <c r="N61" s="2" t="s">
        <v>2470</v>
      </c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</row>
    <row r="62" spans="1:52" x14ac:dyDescent="0.3">
      <c r="A62" s="2" t="s">
        <v>582</v>
      </c>
      <c r="B62" s="2" t="s">
        <v>9</v>
      </c>
      <c r="C62" s="51" t="s">
        <v>632</v>
      </c>
      <c r="D62" s="2" t="s">
        <v>683</v>
      </c>
      <c r="E62" s="2" t="s">
        <v>1084</v>
      </c>
      <c r="F62" s="2" t="s">
        <v>8</v>
      </c>
      <c r="G62" s="2">
        <v>70</v>
      </c>
      <c r="H62" s="41">
        <v>0</v>
      </c>
      <c r="I62" s="2" t="s">
        <v>11</v>
      </c>
      <c r="J62" s="2" t="s">
        <v>85</v>
      </c>
      <c r="K62" s="2" t="s">
        <v>2452</v>
      </c>
      <c r="L62" s="2">
        <f>VLOOKUP(E62,Subarrendamiento!O:T,6,FALSE)</f>
        <v>2017</v>
      </c>
      <c r="M62" s="2" t="s">
        <v>582</v>
      </c>
      <c r="N62" s="2" t="s">
        <v>2470</v>
      </c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</row>
    <row r="63" spans="1:52" x14ac:dyDescent="0.3">
      <c r="A63" s="2" t="s">
        <v>146</v>
      </c>
      <c r="B63" s="2" t="s">
        <v>9</v>
      </c>
      <c r="C63" s="51">
        <v>202</v>
      </c>
      <c r="D63" s="2" t="s">
        <v>87</v>
      </c>
      <c r="E63" s="2" t="s">
        <v>88</v>
      </c>
      <c r="F63" s="2" t="s">
        <v>82</v>
      </c>
      <c r="G63" s="2">
        <v>70</v>
      </c>
      <c r="H63" s="41">
        <v>0</v>
      </c>
      <c r="I63" s="2" t="s">
        <v>11</v>
      </c>
      <c r="J63" s="2" t="s">
        <v>85</v>
      </c>
      <c r="K63" s="2" t="s">
        <v>86</v>
      </c>
      <c r="L63" s="2">
        <v>2017</v>
      </c>
      <c r="M63" s="2" t="s">
        <v>146</v>
      </c>
      <c r="N63" s="2" t="s">
        <v>2470</v>
      </c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</row>
    <row r="64" spans="1:52" x14ac:dyDescent="0.3">
      <c r="A64" s="2" t="s">
        <v>582</v>
      </c>
      <c r="B64" s="2" t="s">
        <v>9</v>
      </c>
      <c r="C64" s="51" t="s">
        <v>616</v>
      </c>
      <c r="D64" s="2" t="s">
        <v>651</v>
      </c>
      <c r="E64" s="2" t="s">
        <v>673</v>
      </c>
      <c r="F64" s="2" t="s">
        <v>8</v>
      </c>
      <c r="G64" s="2">
        <v>70</v>
      </c>
      <c r="H64" s="41">
        <v>0</v>
      </c>
      <c r="I64" s="2" t="s">
        <v>11</v>
      </c>
      <c r="J64" s="2" t="s">
        <v>85</v>
      </c>
      <c r="K64" s="2" t="s">
        <v>2452</v>
      </c>
      <c r="L64" s="2">
        <f>VLOOKUP(E64,Subarrendamiento!O:T,6,FALSE)</f>
        <v>2017</v>
      </c>
      <c r="M64" s="2" t="s">
        <v>582</v>
      </c>
      <c r="N64" s="2" t="s">
        <v>2470</v>
      </c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</row>
    <row r="65" spans="1:52" x14ac:dyDescent="0.3">
      <c r="A65" s="2" t="s">
        <v>147</v>
      </c>
      <c r="B65" s="3" t="s">
        <v>9</v>
      </c>
      <c r="C65" s="52">
        <v>7214</v>
      </c>
      <c r="D65" s="3" t="s">
        <v>132</v>
      </c>
      <c r="E65" s="3" t="s">
        <v>1098</v>
      </c>
      <c r="F65" s="3" t="s">
        <v>486</v>
      </c>
      <c r="G65" s="3">
        <v>70</v>
      </c>
      <c r="H65" s="41">
        <v>0</v>
      </c>
      <c r="I65" s="3" t="s">
        <v>11</v>
      </c>
      <c r="J65" s="3" t="s">
        <v>12</v>
      </c>
      <c r="K65" s="3" t="s">
        <v>13</v>
      </c>
      <c r="L65" s="3">
        <v>2017</v>
      </c>
      <c r="M65" s="2" t="s">
        <v>147</v>
      </c>
      <c r="N65" s="2" t="s">
        <v>2470</v>
      </c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</row>
    <row r="66" spans="1:52" x14ac:dyDescent="0.3">
      <c r="A66" s="2" t="s">
        <v>147</v>
      </c>
      <c r="B66" s="3" t="s">
        <v>9</v>
      </c>
      <c r="C66" s="52">
        <v>7216</v>
      </c>
      <c r="D66" s="3" t="s">
        <v>144</v>
      </c>
      <c r="E66" s="3" t="s">
        <v>145</v>
      </c>
      <c r="F66" s="3" t="s">
        <v>486</v>
      </c>
      <c r="G66" s="3">
        <v>70</v>
      </c>
      <c r="H66" s="41">
        <v>0</v>
      </c>
      <c r="I66" s="3" t="s">
        <v>11</v>
      </c>
      <c r="J66" s="3" t="s">
        <v>12</v>
      </c>
      <c r="K66" s="3" t="s">
        <v>13</v>
      </c>
      <c r="L66" s="3">
        <v>2017</v>
      </c>
      <c r="M66" s="2" t="s">
        <v>147</v>
      </c>
      <c r="N66" s="2" t="s">
        <v>2470</v>
      </c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</row>
    <row r="67" spans="1:52" x14ac:dyDescent="0.3">
      <c r="A67" s="2" t="s">
        <v>284</v>
      </c>
      <c r="B67" s="2" t="s">
        <v>9</v>
      </c>
      <c r="C67" s="51" t="s">
        <v>300</v>
      </c>
      <c r="D67" s="2" t="s">
        <v>301</v>
      </c>
      <c r="E67" s="2" t="s">
        <v>302</v>
      </c>
      <c r="F67" s="2" t="s">
        <v>149</v>
      </c>
      <c r="G67" s="2">
        <v>70</v>
      </c>
      <c r="H67" s="41">
        <v>0</v>
      </c>
      <c r="I67" s="2" t="s">
        <v>11</v>
      </c>
      <c r="J67" s="2" t="s">
        <v>85</v>
      </c>
      <c r="K67" s="2" t="s">
        <v>86</v>
      </c>
      <c r="L67" s="2">
        <v>2017</v>
      </c>
      <c r="M67" s="2" t="s">
        <v>284</v>
      </c>
      <c r="N67" s="2" t="s">
        <v>2470</v>
      </c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</row>
    <row r="68" spans="1:52" x14ac:dyDescent="0.3">
      <c r="A68" s="2" t="s">
        <v>148</v>
      </c>
      <c r="B68" s="2" t="s">
        <v>9</v>
      </c>
      <c r="C68" s="51" t="s">
        <v>240</v>
      </c>
      <c r="D68" s="2" t="s">
        <v>241</v>
      </c>
      <c r="E68" s="2" t="s">
        <v>242</v>
      </c>
      <c r="F68" s="2" t="s">
        <v>149</v>
      </c>
      <c r="G68" s="2">
        <v>40</v>
      </c>
      <c r="H68" s="41">
        <v>0</v>
      </c>
      <c r="I68" s="2" t="s">
        <v>11</v>
      </c>
      <c r="J68" s="2" t="s">
        <v>85</v>
      </c>
      <c r="K68" s="2" t="s">
        <v>86</v>
      </c>
      <c r="L68" s="2">
        <v>2017</v>
      </c>
      <c r="M68" s="2" t="s">
        <v>148</v>
      </c>
      <c r="N68" s="2" t="s">
        <v>2470</v>
      </c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</row>
    <row r="69" spans="1:52" x14ac:dyDescent="0.3">
      <c r="A69" s="2" t="s">
        <v>148</v>
      </c>
      <c r="B69" s="2" t="s">
        <v>9</v>
      </c>
      <c r="C69" s="51" t="s">
        <v>231</v>
      </c>
      <c r="D69" s="2" t="s">
        <v>232</v>
      </c>
      <c r="E69" s="2" t="s">
        <v>233</v>
      </c>
      <c r="F69" s="2" t="s">
        <v>149</v>
      </c>
      <c r="G69" s="2">
        <v>40</v>
      </c>
      <c r="H69" s="41">
        <v>0</v>
      </c>
      <c r="I69" s="2" t="s">
        <v>11</v>
      </c>
      <c r="J69" s="2" t="s">
        <v>85</v>
      </c>
      <c r="K69" s="2" t="s">
        <v>86</v>
      </c>
      <c r="L69" s="2">
        <v>2017</v>
      </c>
      <c r="M69" s="2" t="s">
        <v>148</v>
      </c>
      <c r="N69" s="2" t="s">
        <v>2470</v>
      </c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</row>
    <row r="70" spans="1:52" x14ac:dyDescent="0.3">
      <c r="A70" s="2" t="s">
        <v>582</v>
      </c>
      <c r="B70" s="2" t="s">
        <v>9</v>
      </c>
      <c r="C70" s="51" t="s">
        <v>626</v>
      </c>
      <c r="D70" s="2" t="s">
        <v>2444</v>
      </c>
      <c r="E70" s="2" t="s">
        <v>676</v>
      </c>
      <c r="F70" s="2" t="s">
        <v>8</v>
      </c>
      <c r="G70" s="2">
        <v>70</v>
      </c>
      <c r="H70" s="41">
        <v>0</v>
      </c>
      <c r="I70" s="2" t="s">
        <v>11</v>
      </c>
      <c r="J70" s="2" t="s">
        <v>85</v>
      </c>
      <c r="K70" s="2" t="s">
        <v>2452</v>
      </c>
      <c r="L70" s="2">
        <f>VLOOKUP(E70,Subarrendamiento!O:T,6,FALSE)</f>
        <v>2017</v>
      </c>
      <c r="M70" s="2" t="s">
        <v>582</v>
      </c>
      <c r="N70" s="2" t="s">
        <v>2470</v>
      </c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</row>
    <row r="71" spans="1:52" x14ac:dyDescent="0.3">
      <c r="A71" s="2" t="s">
        <v>489</v>
      </c>
      <c r="B71" s="2" t="s">
        <v>9</v>
      </c>
      <c r="C71" s="51" t="s">
        <v>491</v>
      </c>
      <c r="D71" s="2" t="s">
        <v>525</v>
      </c>
      <c r="E71" s="2" t="s">
        <v>555</v>
      </c>
      <c r="F71" s="2" t="s">
        <v>8</v>
      </c>
      <c r="G71" s="2">
        <v>40</v>
      </c>
      <c r="H71" s="41">
        <v>0</v>
      </c>
      <c r="I71" s="2" t="s">
        <v>11</v>
      </c>
      <c r="J71" s="2" t="s">
        <v>85</v>
      </c>
      <c r="K71" s="2" t="s">
        <v>2452</v>
      </c>
      <c r="L71" s="2">
        <f>VLOOKUP(E71,Subarrendamiento!O:T,6,FALSE)</f>
        <v>2017</v>
      </c>
      <c r="M71" s="2" t="s">
        <v>489</v>
      </c>
      <c r="N71" s="2" t="s">
        <v>2470</v>
      </c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</row>
    <row r="72" spans="1:52" x14ac:dyDescent="0.3">
      <c r="A72" s="2" t="s">
        <v>147</v>
      </c>
      <c r="B72" s="3" t="s">
        <v>9</v>
      </c>
      <c r="C72" s="52">
        <v>7213</v>
      </c>
      <c r="D72" s="3" t="s">
        <v>131</v>
      </c>
      <c r="E72" s="3" t="s">
        <v>1112</v>
      </c>
      <c r="F72" s="3" t="s">
        <v>486</v>
      </c>
      <c r="G72" s="3">
        <v>70</v>
      </c>
      <c r="H72" s="41">
        <v>0</v>
      </c>
      <c r="I72" s="3" t="s">
        <v>11</v>
      </c>
      <c r="J72" s="3" t="s">
        <v>12</v>
      </c>
      <c r="K72" s="3" t="s">
        <v>13</v>
      </c>
      <c r="L72" s="3">
        <v>2017</v>
      </c>
      <c r="M72" s="2" t="s">
        <v>147</v>
      </c>
      <c r="N72" s="2" t="s">
        <v>2470</v>
      </c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</row>
    <row r="73" spans="1:52" x14ac:dyDescent="0.3">
      <c r="A73" s="2" t="s">
        <v>147</v>
      </c>
      <c r="B73" s="3" t="s">
        <v>9</v>
      </c>
      <c r="C73" s="52">
        <v>7215</v>
      </c>
      <c r="D73" s="3" t="s">
        <v>125</v>
      </c>
      <c r="E73" s="3" t="s">
        <v>126</v>
      </c>
      <c r="F73" s="3" t="s">
        <v>486</v>
      </c>
      <c r="G73" s="3">
        <v>70</v>
      </c>
      <c r="H73" s="41">
        <v>0</v>
      </c>
      <c r="I73" s="3" t="s">
        <v>11</v>
      </c>
      <c r="J73" s="3" t="s">
        <v>12</v>
      </c>
      <c r="K73" s="3" t="s">
        <v>13</v>
      </c>
      <c r="L73" s="3">
        <v>2017</v>
      </c>
      <c r="M73" s="2" t="s">
        <v>147</v>
      </c>
      <c r="N73" s="2" t="s">
        <v>2470</v>
      </c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</row>
    <row r="74" spans="1:52" x14ac:dyDescent="0.3">
      <c r="A74" s="2" t="s">
        <v>284</v>
      </c>
      <c r="B74" s="2" t="s">
        <v>9</v>
      </c>
      <c r="C74" s="51" t="s">
        <v>297</v>
      </c>
      <c r="D74" s="2" t="s">
        <v>298</v>
      </c>
      <c r="E74" s="2" t="s">
        <v>299</v>
      </c>
      <c r="F74" s="2" t="s">
        <v>149</v>
      </c>
      <c r="G74" s="2">
        <v>70</v>
      </c>
      <c r="H74" s="41">
        <v>0</v>
      </c>
      <c r="I74" s="2" t="s">
        <v>11</v>
      </c>
      <c r="J74" s="2" t="s">
        <v>85</v>
      </c>
      <c r="K74" s="2" t="s">
        <v>86</v>
      </c>
      <c r="L74" s="2">
        <v>2017</v>
      </c>
      <c r="M74" s="2" t="s">
        <v>284</v>
      </c>
      <c r="N74" s="2" t="s">
        <v>2470</v>
      </c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</row>
    <row r="75" spans="1:52" x14ac:dyDescent="0.3">
      <c r="A75" s="2" t="s">
        <v>146</v>
      </c>
      <c r="B75" s="2" t="s">
        <v>9</v>
      </c>
      <c r="C75" s="51">
        <v>200</v>
      </c>
      <c r="D75" s="2" t="s">
        <v>83</v>
      </c>
      <c r="E75" s="2" t="s">
        <v>84</v>
      </c>
      <c r="F75" s="2" t="s">
        <v>82</v>
      </c>
      <c r="G75" s="2">
        <v>70</v>
      </c>
      <c r="H75" s="41">
        <v>0</v>
      </c>
      <c r="I75" s="2" t="s">
        <v>11</v>
      </c>
      <c r="J75" s="2" t="s">
        <v>85</v>
      </c>
      <c r="K75" s="2" t="s">
        <v>86</v>
      </c>
      <c r="L75" s="2">
        <v>2017</v>
      </c>
      <c r="M75" s="2" t="s">
        <v>146</v>
      </c>
      <c r="N75" s="2" t="s">
        <v>2470</v>
      </c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</row>
    <row r="76" spans="1:52" x14ac:dyDescent="0.3">
      <c r="A76" s="2" t="s">
        <v>284</v>
      </c>
      <c r="B76" s="2" t="s">
        <v>9</v>
      </c>
      <c r="C76" s="51" t="s">
        <v>294</v>
      </c>
      <c r="D76" s="2" t="s">
        <v>295</v>
      </c>
      <c r="E76" s="2" t="s">
        <v>296</v>
      </c>
      <c r="F76" s="2" t="s">
        <v>149</v>
      </c>
      <c r="G76" s="2">
        <v>70</v>
      </c>
      <c r="H76" s="41">
        <v>0</v>
      </c>
      <c r="I76" s="2" t="s">
        <v>11</v>
      </c>
      <c r="J76" s="2" t="s">
        <v>85</v>
      </c>
      <c r="K76" s="2" t="s">
        <v>86</v>
      </c>
      <c r="L76" s="2">
        <v>2017</v>
      </c>
      <c r="M76" s="2" t="s">
        <v>284</v>
      </c>
      <c r="N76" s="2" t="s">
        <v>2470</v>
      </c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</row>
    <row r="77" spans="1:52" x14ac:dyDescent="0.3">
      <c r="A77" s="2" t="s">
        <v>92</v>
      </c>
      <c r="B77" s="2" t="s">
        <v>9</v>
      </c>
      <c r="C77" s="51">
        <v>107</v>
      </c>
      <c r="D77" s="2" t="s">
        <v>2443</v>
      </c>
      <c r="E77" s="2" t="s">
        <v>100</v>
      </c>
      <c r="F77" s="2" t="s">
        <v>82</v>
      </c>
      <c r="G77" s="2">
        <v>70</v>
      </c>
      <c r="H77" s="41">
        <v>0</v>
      </c>
      <c r="I77" s="2" t="s">
        <v>11</v>
      </c>
      <c r="J77" s="2" t="s">
        <v>12</v>
      </c>
      <c r="K77" s="2" t="s">
        <v>86</v>
      </c>
      <c r="L77" s="2">
        <v>2017</v>
      </c>
      <c r="M77" s="2" t="s">
        <v>92</v>
      </c>
      <c r="N77" s="2" t="s">
        <v>2470</v>
      </c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</row>
    <row r="78" spans="1:52" x14ac:dyDescent="0.3">
      <c r="A78" s="2" t="s">
        <v>148</v>
      </c>
      <c r="B78" s="2" t="s">
        <v>9</v>
      </c>
      <c r="C78" s="51" t="s">
        <v>243</v>
      </c>
      <c r="D78" s="2" t="s">
        <v>244</v>
      </c>
      <c r="E78" s="2" t="s">
        <v>245</v>
      </c>
      <c r="F78" s="2" t="s">
        <v>149</v>
      </c>
      <c r="G78" s="2">
        <v>40</v>
      </c>
      <c r="H78" s="41">
        <v>0</v>
      </c>
      <c r="I78" s="2" t="s">
        <v>11</v>
      </c>
      <c r="J78" s="2" t="s">
        <v>85</v>
      </c>
      <c r="K78" s="2" t="s">
        <v>86</v>
      </c>
      <c r="L78" s="2">
        <v>2017</v>
      </c>
      <c r="M78" s="2" t="s">
        <v>148</v>
      </c>
      <c r="N78" s="2" t="s">
        <v>2470</v>
      </c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</row>
    <row r="79" spans="1:52" x14ac:dyDescent="0.3">
      <c r="A79" s="2" t="s">
        <v>284</v>
      </c>
      <c r="B79" s="2" t="s">
        <v>9</v>
      </c>
      <c r="C79" s="51" t="s">
        <v>288</v>
      </c>
      <c r="D79" s="2" t="s">
        <v>289</v>
      </c>
      <c r="E79" s="2" t="s">
        <v>290</v>
      </c>
      <c r="F79" s="2" t="s">
        <v>149</v>
      </c>
      <c r="G79" s="2">
        <v>40</v>
      </c>
      <c r="H79" s="41">
        <v>0</v>
      </c>
      <c r="I79" s="2" t="s">
        <v>11</v>
      </c>
      <c r="J79" s="2" t="s">
        <v>85</v>
      </c>
      <c r="K79" s="2" t="s">
        <v>86</v>
      </c>
      <c r="L79" s="2">
        <v>2017</v>
      </c>
      <c r="M79" s="2" t="s">
        <v>284</v>
      </c>
      <c r="N79" s="2" t="s">
        <v>2470</v>
      </c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</row>
    <row r="80" spans="1:52" x14ac:dyDescent="0.3">
      <c r="A80" s="2" t="s">
        <v>284</v>
      </c>
      <c r="B80" s="2" t="s">
        <v>9</v>
      </c>
      <c r="C80" s="51" t="s">
        <v>291</v>
      </c>
      <c r="D80" s="2" t="s">
        <v>292</v>
      </c>
      <c r="E80" s="2" t="s">
        <v>293</v>
      </c>
      <c r="F80" s="2" t="s">
        <v>149</v>
      </c>
      <c r="G80" s="2">
        <v>40</v>
      </c>
      <c r="H80" s="41">
        <v>0</v>
      </c>
      <c r="I80" s="2" t="s">
        <v>11</v>
      </c>
      <c r="J80" s="2" t="s">
        <v>85</v>
      </c>
      <c r="K80" s="2" t="s">
        <v>86</v>
      </c>
      <c r="L80" s="2">
        <v>2017</v>
      </c>
      <c r="M80" s="2" t="s">
        <v>284</v>
      </c>
      <c r="N80" s="2" t="s">
        <v>2470</v>
      </c>
    </row>
    <row r="81" spans="1:14" x14ac:dyDescent="0.3">
      <c r="A81" s="2" t="s">
        <v>582</v>
      </c>
      <c r="B81" s="2" t="s">
        <v>9</v>
      </c>
      <c r="C81" s="51" t="s">
        <v>630</v>
      </c>
      <c r="D81" s="2" t="s">
        <v>664</v>
      </c>
      <c r="E81" s="2" t="s">
        <v>679</v>
      </c>
      <c r="F81" s="2" t="s">
        <v>8</v>
      </c>
      <c r="G81" s="2">
        <v>110</v>
      </c>
      <c r="H81" s="42" t="s">
        <v>680</v>
      </c>
      <c r="I81" s="2" t="s">
        <v>11</v>
      </c>
      <c r="J81" s="2" t="s">
        <v>85</v>
      </c>
      <c r="K81" s="2" t="s">
        <v>2452</v>
      </c>
      <c r="L81" s="2">
        <f>VLOOKUP(E81,Subarrendamiento!O:T,6,FALSE)</f>
        <v>2017</v>
      </c>
      <c r="M81" s="2" t="s">
        <v>582</v>
      </c>
      <c r="N81" s="2" t="s">
        <v>2470</v>
      </c>
    </row>
    <row r="82" spans="1:14" x14ac:dyDescent="0.3">
      <c r="A82" s="2" t="s">
        <v>582</v>
      </c>
      <c r="B82" s="2" t="s">
        <v>9</v>
      </c>
      <c r="C82" s="51" t="s">
        <v>490</v>
      </c>
      <c r="D82" s="2" t="s">
        <v>524</v>
      </c>
      <c r="E82" s="2" t="s">
        <v>1146</v>
      </c>
      <c r="F82" s="2" t="s">
        <v>8</v>
      </c>
      <c r="G82" s="2">
        <v>70</v>
      </c>
      <c r="H82" s="54" t="s">
        <v>2441</v>
      </c>
      <c r="I82" s="2" t="s">
        <v>11</v>
      </c>
      <c r="J82" s="2" t="s">
        <v>85</v>
      </c>
      <c r="K82" s="2" t="s">
        <v>2452</v>
      </c>
      <c r="L82" s="2">
        <f>VLOOKUP(E82,Subarrendamiento!O:T,6,FALSE)</f>
        <v>2017</v>
      </c>
      <c r="M82" s="2" t="s">
        <v>489</v>
      </c>
      <c r="N82" s="2" t="s">
        <v>2470</v>
      </c>
    </row>
    <row r="83" spans="1:14" x14ac:dyDescent="0.3">
      <c r="A83" s="2" t="s">
        <v>582</v>
      </c>
      <c r="B83" s="2" t="s">
        <v>9</v>
      </c>
      <c r="C83" s="51" t="s">
        <v>492</v>
      </c>
      <c r="D83" s="2" t="s">
        <v>526</v>
      </c>
      <c r="E83" s="2" t="s">
        <v>556</v>
      </c>
      <c r="F83" s="2" t="s">
        <v>8</v>
      </c>
      <c r="G83" s="2">
        <v>70</v>
      </c>
      <c r="H83" s="54" t="s">
        <v>2441</v>
      </c>
      <c r="I83" s="2" t="s">
        <v>11</v>
      </c>
      <c r="J83" s="2" t="s">
        <v>85</v>
      </c>
      <c r="K83" s="2" t="s">
        <v>2452</v>
      </c>
      <c r="L83" s="2">
        <f>VLOOKUP(E83,Subarrendamiento!O:T,6,FALSE)</f>
        <v>2017</v>
      </c>
      <c r="M83" s="2" t="s">
        <v>489</v>
      </c>
      <c r="N83" s="2" t="s">
        <v>2470</v>
      </c>
    </row>
    <row r="84" spans="1:14" x14ac:dyDescent="0.3">
      <c r="A84" s="2" t="s">
        <v>148</v>
      </c>
      <c r="B84" s="2" t="s">
        <v>9</v>
      </c>
      <c r="C84" s="51" t="s">
        <v>228</v>
      </c>
      <c r="D84" s="2" t="s">
        <v>229</v>
      </c>
      <c r="E84" s="2" t="s">
        <v>230</v>
      </c>
      <c r="F84" s="2" t="s">
        <v>149</v>
      </c>
      <c r="G84" s="2">
        <v>40</v>
      </c>
      <c r="H84" s="41">
        <v>0</v>
      </c>
      <c r="I84" s="2" t="s">
        <v>11</v>
      </c>
      <c r="J84" s="2" t="s">
        <v>85</v>
      </c>
      <c r="K84" s="2" t="s">
        <v>86</v>
      </c>
      <c r="L84" s="2">
        <v>2017</v>
      </c>
      <c r="M84" s="2" t="s">
        <v>148</v>
      </c>
      <c r="N84" s="2" t="s">
        <v>2470</v>
      </c>
    </row>
    <row r="85" spans="1:14" x14ac:dyDescent="0.3">
      <c r="A85" s="2" t="s">
        <v>148</v>
      </c>
      <c r="B85" s="2" t="s">
        <v>9</v>
      </c>
      <c r="C85" s="51" t="s">
        <v>225</v>
      </c>
      <c r="D85" s="2" t="s">
        <v>226</v>
      </c>
      <c r="E85" s="2" t="s">
        <v>227</v>
      </c>
      <c r="F85" s="2" t="s">
        <v>149</v>
      </c>
      <c r="G85" s="2">
        <v>40</v>
      </c>
      <c r="H85" s="41">
        <v>0</v>
      </c>
      <c r="I85" s="2" t="s">
        <v>11</v>
      </c>
      <c r="J85" s="2" t="s">
        <v>85</v>
      </c>
      <c r="K85" s="2" t="s">
        <v>86</v>
      </c>
      <c r="L85" s="2">
        <v>2017</v>
      </c>
      <c r="M85" s="2" t="s">
        <v>148</v>
      </c>
      <c r="N85" s="2" t="s">
        <v>2470</v>
      </c>
    </row>
    <row r="86" spans="1:14" x14ac:dyDescent="0.3">
      <c r="A86" s="2" t="s">
        <v>111</v>
      </c>
      <c r="B86" s="2" t="s">
        <v>9</v>
      </c>
      <c r="C86" s="51">
        <v>154</v>
      </c>
      <c r="D86" s="2" t="s">
        <v>118</v>
      </c>
      <c r="E86" s="2" t="s">
        <v>119</v>
      </c>
      <c r="F86" s="2" t="s">
        <v>82</v>
      </c>
      <c r="G86" s="2">
        <v>50</v>
      </c>
      <c r="H86" s="41">
        <v>0</v>
      </c>
      <c r="I86" s="2" t="s">
        <v>11</v>
      </c>
      <c r="J86" s="2" t="s">
        <v>85</v>
      </c>
      <c r="K86" s="2" t="s">
        <v>86</v>
      </c>
      <c r="L86" s="2">
        <v>2017</v>
      </c>
      <c r="M86" s="2" t="s">
        <v>111</v>
      </c>
      <c r="N86" s="2" t="s">
        <v>2470</v>
      </c>
    </row>
    <row r="87" spans="1:14" x14ac:dyDescent="0.3">
      <c r="A87" s="2" t="s">
        <v>148</v>
      </c>
      <c r="B87" s="2" t="s">
        <v>9</v>
      </c>
      <c r="C87" s="51">
        <v>7002</v>
      </c>
      <c r="D87" s="2" t="s">
        <v>434</v>
      </c>
      <c r="E87" s="2" t="s">
        <v>435</v>
      </c>
      <c r="F87" s="2" t="s">
        <v>486</v>
      </c>
      <c r="G87" s="2">
        <v>70</v>
      </c>
      <c r="H87" s="79"/>
      <c r="I87" s="2" t="s">
        <v>11</v>
      </c>
      <c r="J87" s="2" t="s">
        <v>85</v>
      </c>
      <c r="K87" s="2" t="s">
        <v>86</v>
      </c>
      <c r="L87" s="2">
        <v>2018</v>
      </c>
      <c r="M87" s="2" t="s">
        <v>148</v>
      </c>
      <c r="N87" s="2" t="s">
        <v>2470</v>
      </c>
    </row>
    <row r="88" spans="1:14" x14ac:dyDescent="0.3">
      <c r="A88" s="2" t="s">
        <v>148</v>
      </c>
      <c r="B88" s="2" t="s">
        <v>9</v>
      </c>
      <c r="C88" s="51">
        <v>7016</v>
      </c>
      <c r="D88" s="2" t="s">
        <v>456</v>
      </c>
      <c r="E88" s="2" t="s">
        <v>457</v>
      </c>
      <c r="F88" s="2" t="s">
        <v>486</v>
      </c>
      <c r="G88" s="2">
        <v>70</v>
      </c>
      <c r="H88" s="79"/>
      <c r="I88" s="2" t="s">
        <v>11</v>
      </c>
      <c r="J88" s="2" t="s">
        <v>85</v>
      </c>
      <c r="K88" s="2" t="s">
        <v>86</v>
      </c>
      <c r="L88" s="2">
        <v>2018</v>
      </c>
      <c r="M88" s="2" t="s">
        <v>148</v>
      </c>
      <c r="N88" s="2" t="s">
        <v>2470</v>
      </c>
    </row>
    <row r="89" spans="1:14" x14ac:dyDescent="0.3">
      <c r="A89" s="2" t="s">
        <v>148</v>
      </c>
      <c r="B89" s="2" t="s">
        <v>9</v>
      </c>
      <c r="C89" s="51">
        <v>7024</v>
      </c>
      <c r="D89" s="2" t="s">
        <v>468</v>
      </c>
      <c r="E89" s="2" t="s">
        <v>1626</v>
      </c>
      <c r="F89" s="2" t="s">
        <v>486</v>
      </c>
      <c r="G89" s="2">
        <v>70</v>
      </c>
      <c r="H89" s="79"/>
      <c r="I89" s="2" t="s">
        <v>11</v>
      </c>
      <c r="J89" s="2" t="s">
        <v>85</v>
      </c>
      <c r="K89" s="2" t="s">
        <v>86</v>
      </c>
      <c r="L89" s="2">
        <v>2018</v>
      </c>
      <c r="M89" s="2" t="s">
        <v>148</v>
      </c>
      <c r="N89" s="2" t="s">
        <v>2470</v>
      </c>
    </row>
    <row r="90" spans="1:14" x14ac:dyDescent="0.3">
      <c r="A90" s="2" t="s">
        <v>148</v>
      </c>
      <c r="B90" s="2" t="s">
        <v>9</v>
      </c>
      <c r="C90" s="51">
        <v>7018</v>
      </c>
      <c r="D90" s="2" t="s">
        <v>460</v>
      </c>
      <c r="E90" s="2" t="s">
        <v>461</v>
      </c>
      <c r="F90" s="2" t="s">
        <v>486</v>
      </c>
      <c r="G90" s="2">
        <v>70</v>
      </c>
      <c r="H90" s="79"/>
      <c r="I90" s="2" t="s">
        <v>11</v>
      </c>
      <c r="J90" s="2" t="s">
        <v>85</v>
      </c>
      <c r="K90" s="2" t="s">
        <v>86</v>
      </c>
      <c r="L90" s="2">
        <v>2018</v>
      </c>
      <c r="M90" s="2" t="s">
        <v>148</v>
      </c>
      <c r="N90" s="2" t="s">
        <v>2470</v>
      </c>
    </row>
    <row r="91" spans="1:14" x14ac:dyDescent="0.3">
      <c r="A91" s="2" t="s">
        <v>148</v>
      </c>
      <c r="B91" s="2" t="s">
        <v>9</v>
      </c>
      <c r="C91" s="51">
        <v>7019</v>
      </c>
      <c r="D91" s="2" t="s">
        <v>462</v>
      </c>
      <c r="E91" s="2" t="s">
        <v>463</v>
      </c>
      <c r="F91" s="2" t="s">
        <v>486</v>
      </c>
      <c r="G91" s="2">
        <v>70</v>
      </c>
      <c r="H91" s="79"/>
      <c r="I91" s="2" t="s">
        <v>11</v>
      </c>
      <c r="J91" s="2" t="s">
        <v>85</v>
      </c>
      <c r="K91" s="2" t="s">
        <v>86</v>
      </c>
      <c r="L91" s="2">
        <v>2018</v>
      </c>
      <c r="M91" s="2" t="s">
        <v>148</v>
      </c>
      <c r="N91" s="2" t="s">
        <v>2470</v>
      </c>
    </row>
    <row r="92" spans="1:14" x14ac:dyDescent="0.3">
      <c r="A92" s="2" t="s">
        <v>148</v>
      </c>
      <c r="B92" s="2" t="s">
        <v>9</v>
      </c>
      <c r="C92" s="51">
        <v>7017</v>
      </c>
      <c r="D92" s="2" t="s">
        <v>458</v>
      </c>
      <c r="E92" s="2" t="s">
        <v>459</v>
      </c>
      <c r="F92" s="2" t="s">
        <v>486</v>
      </c>
      <c r="G92" s="2">
        <v>70</v>
      </c>
      <c r="H92" s="79"/>
      <c r="I92" s="2" t="s">
        <v>11</v>
      </c>
      <c r="J92" s="2" t="s">
        <v>85</v>
      </c>
      <c r="K92" s="2" t="s">
        <v>86</v>
      </c>
      <c r="L92" s="2">
        <v>2018</v>
      </c>
      <c r="M92" s="2" t="s">
        <v>148</v>
      </c>
      <c r="N92" s="2" t="s">
        <v>2470</v>
      </c>
    </row>
    <row r="93" spans="1:14" x14ac:dyDescent="0.3">
      <c r="A93" s="2" t="s">
        <v>148</v>
      </c>
      <c r="B93" s="2" t="s">
        <v>9</v>
      </c>
      <c r="C93" s="51">
        <v>7025</v>
      </c>
      <c r="D93" s="2" t="s">
        <v>469</v>
      </c>
      <c r="E93" s="2" t="s">
        <v>470</v>
      </c>
      <c r="F93" s="2" t="s">
        <v>486</v>
      </c>
      <c r="G93" s="2">
        <v>70</v>
      </c>
      <c r="H93" s="79"/>
      <c r="I93" s="2" t="s">
        <v>11</v>
      </c>
      <c r="J93" s="2" t="s">
        <v>85</v>
      </c>
      <c r="K93" s="2" t="s">
        <v>86</v>
      </c>
      <c r="L93" s="2">
        <v>2018</v>
      </c>
      <c r="M93" s="2" t="s">
        <v>148</v>
      </c>
      <c r="N93" s="2" t="s">
        <v>2470</v>
      </c>
    </row>
    <row r="94" spans="1:14" x14ac:dyDescent="0.3">
      <c r="A94" s="2" t="s">
        <v>148</v>
      </c>
      <c r="B94" s="2" t="s">
        <v>9</v>
      </c>
      <c r="C94" s="51">
        <v>7006</v>
      </c>
      <c r="D94" s="2" t="s">
        <v>442</v>
      </c>
      <c r="E94" s="2" t="s">
        <v>443</v>
      </c>
      <c r="F94" s="2" t="s">
        <v>486</v>
      </c>
      <c r="G94" s="2">
        <v>70</v>
      </c>
      <c r="H94" s="79"/>
      <c r="I94" s="2" t="s">
        <v>11</v>
      </c>
      <c r="J94" s="2" t="s">
        <v>85</v>
      </c>
      <c r="K94" s="2" t="s">
        <v>86</v>
      </c>
      <c r="L94" s="2">
        <v>2018</v>
      </c>
      <c r="M94" s="2" t="s">
        <v>148</v>
      </c>
      <c r="N94" s="2" t="s">
        <v>2470</v>
      </c>
    </row>
    <row r="95" spans="1:14" x14ac:dyDescent="0.3">
      <c r="A95" s="2" t="s">
        <v>148</v>
      </c>
      <c r="B95" s="2" t="s">
        <v>9</v>
      </c>
      <c r="C95" s="51">
        <v>7030</v>
      </c>
      <c r="D95" s="2" t="s">
        <v>475</v>
      </c>
      <c r="E95" s="2" t="s">
        <v>476</v>
      </c>
      <c r="F95" s="2" t="s">
        <v>486</v>
      </c>
      <c r="G95" s="2">
        <v>70</v>
      </c>
      <c r="H95" s="79"/>
      <c r="I95" s="2" t="s">
        <v>11</v>
      </c>
      <c r="J95" s="2" t="s">
        <v>85</v>
      </c>
      <c r="K95" s="2" t="s">
        <v>86</v>
      </c>
      <c r="L95" s="2">
        <v>2018</v>
      </c>
      <c r="M95" s="2" t="s">
        <v>148</v>
      </c>
      <c r="N95" s="2" t="s">
        <v>2470</v>
      </c>
    </row>
    <row r="96" spans="1:14" x14ac:dyDescent="0.3">
      <c r="A96" s="2" t="s">
        <v>148</v>
      </c>
      <c r="B96" s="2" t="s">
        <v>9</v>
      </c>
      <c r="C96" s="51">
        <v>7027</v>
      </c>
      <c r="D96" s="2" t="s">
        <v>471</v>
      </c>
      <c r="E96" s="2" t="s">
        <v>472</v>
      </c>
      <c r="F96" s="2" t="s">
        <v>486</v>
      </c>
      <c r="G96" s="2">
        <v>70</v>
      </c>
      <c r="H96" s="79"/>
      <c r="I96" s="2" t="s">
        <v>11</v>
      </c>
      <c r="J96" s="2" t="s">
        <v>85</v>
      </c>
      <c r="K96" s="2" t="s">
        <v>86</v>
      </c>
      <c r="L96" s="2">
        <v>2018</v>
      </c>
      <c r="M96" s="2" t="s">
        <v>148</v>
      </c>
      <c r="N96" s="2" t="s">
        <v>2470</v>
      </c>
    </row>
    <row r="97" spans="1:52" x14ac:dyDescent="0.3">
      <c r="A97" s="2" t="s">
        <v>147</v>
      </c>
      <c r="B97" s="3" t="s">
        <v>9</v>
      </c>
      <c r="C97" s="52">
        <v>7204</v>
      </c>
      <c r="D97" s="3" t="s">
        <v>142</v>
      </c>
      <c r="E97" s="3" t="s">
        <v>143</v>
      </c>
      <c r="F97" s="3" t="s">
        <v>486</v>
      </c>
      <c r="G97" s="3">
        <v>70</v>
      </c>
      <c r="H97" s="79"/>
      <c r="I97" s="3" t="s">
        <v>11</v>
      </c>
      <c r="J97" s="3" t="s">
        <v>12</v>
      </c>
      <c r="K97" s="3" t="s">
        <v>13</v>
      </c>
      <c r="L97" s="3">
        <v>2018</v>
      </c>
      <c r="M97" s="2" t="s">
        <v>147</v>
      </c>
      <c r="N97" s="2" t="s">
        <v>2470</v>
      </c>
    </row>
    <row r="98" spans="1:52" x14ac:dyDescent="0.3">
      <c r="A98" s="2" t="s">
        <v>148</v>
      </c>
      <c r="B98" s="2" t="s">
        <v>9</v>
      </c>
      <c r="C98" s="51">
        <v>7005</v>
      </c>
      <c r="D98" s="2" t="s">
        <v>440</v>
      </c>
      <c r="E98" s="2" t="s">
        <v>441</v>
      </c>
      <c r="F98" s="2" t="s">
        <v>486</v>
      </c>
      <c r="G98" s="2">
        <v>70</v>
      </c>
      <c r="H98" s="41">
        <v>0</v>
      </c>
      <c r="I98" s="2" t="s">
        <v>11</v>
      </c>
      <c r="J98" s="2" t="s">
        <v>85</v>
      </c>
      <c r="K98" s="2" t="s">
        <v>86</v>
      </c>
      <c r="L98" s="2">
        <v>2018</v>
      </c>
      <c r="M98" s="2" t="s">
        <v>148</v>
      </c>
      <c r="N98" s="2" t="s">
        <v>2470</v>
      </c>
    </row>
    <row r="99" spans="1:52" x14ac:dyDescent="0.3">
      <c r="A99" s="2" t="s">
        <v>148</v>
      </c>
      <c r="B99" s="2" t="s">
        <v>9</v>
      </c>
      <c r="C99" s="51">
        <v>7009</v>
      </c>
      <c r="D99" s="2" t="s">
        <v>447</v>
      </c>
      <c r="E99" s="2" t="s">
        <v>1616</v>
      </c>
      <c r="F99" s="2" t="s">
        <v>486</v>
      </c>
      <c r="G99" s="2">
        <v>70</v>
      </c>
      <c r="H99" s="41">
        <v>0</v>
      </c>
      <c r="I99" s="2" t="s">
        <v>11</v>
      </c>
      <c r="J99" s="2" t="s">
        <v>85</v>
      </c>
      <c r="K99" s="2" t="s">
        <v>86</v>
      </c>
      <c r="L99" s="2">
        <v>2018</v>
      </c>
      <c r="M99" s="2" t="s">
        <v>148</v>
      </c>
      <c r="N99" s="2" t="s">
        <v>2470</v>
      </c>
    </row>
    <row r="100" spans="1:52" x14ac:dyDescent="0.3">
      <c r="A100" s="2" t="s">
        <v>148</v>
      </c>
      <c r="B100" s="2" t="s">
        <v>9</v>
      </c>
      <c r="C100" s="51" t="s">
        <v>276</v>
      </c>
      <c r="D100" s="2" t="s">
        <v>277</v>
      </c>
      <c r="E100" s="2" t="s">
        <v>1636</v>
      </c>
      <c r="F100" s="2" t="s">
        <v>149</v>
      </c>
      <c r="G100" s="2">
        <v>70</v>
      </c>
      <c r="H100" s="41">
        <v>0</v>
      </c>
      <c r="I100" s="2" t="s">
        <v>11</v>
      </c>
      <c r="J100" s="2" t="s">
        <v>85</v>
      </c>
      <c r="K100" s="2" t="s">
        <v>86</v>
      </c>
      <c r="L100" s="2">
        <v>2018</v>
      </c>
      <c r="M100" s="2" t="s">
        <v>148</v>
      </c>
      <c r="N100" s="2" t="s">
        <v>2470</v>
      </c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</row>
    <row r="101" spans="1:52" x14ac:dyDescent="0.3">
      <c r="A101" s="2" t="s">
        <v>92</v>
      </c>
      <c r="B101" s="2" t="s">
        <v>9</v>
      </c>
      <c r="C101" s="51">
        <v>116</v>
      </c>
      <c r="D101" s="2" t="s">
        <v>107</v>
      </c>
      <c r="E101" s="2" t="s">
        <v>108</v>
      </c>
      <c r="F101" s="2" t="s">
        <v>82</v>
      </c>
      <c r="G101" s="2">
        <v>70</v>
      </c>
      <c r="H101" s="41">
        <v>0</v>
      </c>
      <c r="I101" s="2" t="s">
        <v>11</v>
      </c>
      <c r="J101" s="2" t="s">
        <v>12</v>
      </c>
      <c r="K101" s="2" t="s">
        <v>86</v>
      </c>
      <c r="L101" s="2">
        <v>2018</v>
      </c>
      <c r="M101" s="2" t="s">
        <v>92</v>
      </c>
      <c r="N101" s="2" t="s">
        <v>2470</v>
      </c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</row>
    <row r="102" spans="1:52" x14ac:dyDescent="0.3">
      <c r="A102" s="2" t="s">
        <v>147</v>
      </c>
      <c r="B102" s="3" t="s">
        <v>9</v>
      </c>
      <c r="C102" s="52">
        <v>7208</v>
      </c>
      <c r="D102" s="3" t="s">
        <v>140</v>
      </c>
      <c r="E102" s="3" t="s">
        <v>141</v>
      </c>
      <c r="F102" s="3" t="s">
        <v>486</v>
      </c>
      <c r="G102" s="3">
        <v>70</v>
      </c>
      <c r="H102" s="41">
        <v>0</v>
      </c>
      <c r="I102" s="3" t="s">
        <v>11</v>
      </c>
      <c r="J102" s="3" t="s">
        <v>12</v>
      </c>
      <c r="K102" s="3" t="s">
        <v>13</v>
      </c>
      <c r="L102" s="3">
        <v>2018</v>
      </c>
      <c r="M102" s="2" t="s">
        <v>147</v>
      </c>
      <c r="N102" s="2" t="s">
        <v>2470</v>
      </c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</row>
    <row r="103" spans="1:52" x14ac:dyDescent="0.3">
      <c r="A103" s="2" t="s">
        <v>111</v>
      </c>
      <c r="B103" s="2" t="s">
        <v>9</v>
      </c>
      <c r="C103" s="51">
        <v>111</v>
      </c>
      <c r="D103" s="2" t="s">
        <v>114</v>
      </c>
      <c r="E103" s="2" t="s">
        <v>115</v>
      </c>
      <c r="F103" s="2" t="s">
        <v>82</v>
      </c>
      <c r="G103" s="2">
        <v>70</v>
      </c>
      <c r="H103" s="41">
        <v>0</v>
      </c>
      <c r="I103" s="2" t="s">
        <v>11</v>
      </c>
      <c r="J103" s="2" t="s">
        <v>85</v>
      </c>
      <c r="K103" s="2" t="s">
        <v>86</v>
      </c>
      <c r="L103" s="2">
        <v>2018</v>
      </c>
      <c r="M103" s="2" t="s">
        <v>111</v>
      </c>
      <c r="N103" s="2" t="s">
        <v>2470</v>
      </c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</row>
    <row r="104" spans="1:52" x14ac:dyDescent="0.3">
      <c r="A104" s="2" t="s">
        <v>147</v>
      </c>
      <c r="B104" s="3" t="s">
        <v>9</v>
      </c>
      <c r="C104" s="52">
        <v>7207</v>
      </c>
      <c r="D104" s="3" t="s">
        <v>133</v>
      </c>
      <c r="E104" s="3" t="s">
        <v>134</v>
      </c>
      <c r="F104" s="3" t="s">
        <v>486</v>
      </c>
      <c r="G104" s="3">
        <v>70</v>
      </c>
      <c r="H104" s="41">
        <v>0</v>
      </c>
      <c r="I104" s="3" t="s">
        <v>11</v>
      </c>
      <c r="J104" s="3" t="s">
        <v>12</v>
      </c>
      <c r="K104" s="3" t="s">
        <v>13</v>
      </c>
      <c r="L104" s="3">
        <v>2018</v>
      </c>
      <c r="M104" s="2" t="s">
        <v>147</v>
      </c>
      <c r="N104" s="2" t="s">
        <v>2470</v>
      </c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</row>
    <row r="105" spans="1:52" x14ac:dyDescent="0.3">
      <c r="A105" s="2" t="s">
        <v>148</v>
      </c>
      <c r="B105" s="2" t="s">
        <v>9</v>
      </c>
      <c r="C105" s="51">
        <v>7028</v>
      </c>
      <c r="D105" s="2" t="s">
        <v>473</v>
      </c>
      <c r="E105" s="2" t="s">
        <v>474</v>
      </c>
      <c r="F105" s="2" t="s">
        <v>486</v>
      </c>
      <c r="G105" s="2">
        <v>70</v>
      </c>
      <c r="H105" s="41">
        <v>0</v>
      </c>
      <c r="I105" s="2" t="s">
        <v>11</v>
      </c>
      <c r="J105" s="2" t="s">
        <v>85</v>
      </c>
      <c r="K105" s="2" t="s">
        <v>86</v>
      </c>
      <c r="L105" s="2">
        <v>2018</v>
      </c>
      <c r="M105" s="2" t="s">
        <v>148</v>
      </c>
      <c r="N105" s="2" t="s">
        <v>2470</v>
      </c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</row>
    <row r="106" spans="1:52" x14ac:dyDescent="0.3">
      <c r="A106" s="2" t="s">
        <v>148</v>
      </c>
      <c r="B106" s="2" t="s">
        <v>9</v>
      </c>
      <c r="C106" s="51">
        <v>7011</v>
      </c>
      <c r="D106" s="2" t="s">
        <v>449</v>
      </c>
      <c r="E106" s="2" t="s">
        <v>1631</v>
      </c>
      <c r="F106" s="2" t="s">
        <v>486</v>
      </c>
      <c r="G106" s="2">
        <v>70</v>
      </c>
      <c r="H106" s="41">
        <v>0</v>
      </c>
      <c r="I106" s="2" t="s">
        <v>11</v>
      </c>
      <c r="J106" s="2" t="s">
        <v>85</v>
      </c>
      <c r="K106" s="2" t="s">
        <v>86</v>
      </c>
      <c r="L106" s="2">
        <v>2018</v>
      </c>
      <c r="M106" s="2" t="s">
        <v>148</v>
      </c>
      <c r="N106" s="2" t="s">
        <v>2470</v>
      </c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</row>
    <row r="107" spans="1:52" x14ac:dyDescent="0.3">
      <c r="A107" s="2" t="s">
        <v>146</v>
      </c>
      <c r="B107" s="2" t="s">
        <v>9</v>
      </c>
      <c r="C107" s="51">
        <v>206</v>
      </c>
      <c r="D107" s="2" t="s">
        <v>2439</v>
      </c>
      <c r="E107" s="2" t="s">
        <v>89</v>
      </c>
      <c r="F107" s="2" t="s">
        <v>82</v>
      </c>
      <c r="G107" s="2">
        <v>70</v>
      </c>
      <c r="H107" s="41">
        <v>0</v>
      </c>
      <c r="I107" s="2" t="s">
        <v>11</v>
      </c>
      <c r="J107" s="2" t="s">
        <v>85</v>
      </c>
      <c r="K107" s="2" t="s">
        <v>86</v>
      </c>
      <c r="L107" s="2">
        <v>2018</v>
      </c>
      <c r="M107" s="2" t="s">
        <v>146</v>
      </c>
      <c r="N107" s="2" t="s">
        <v>2470</v>
      </c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</row>
    <row r="108" spans="1:52" x14ac:dyDescent="0.3">
      <c r="A108" s="2" t="s">
        <v>148</v>
      </c>
      <c r="B108" s="2" t="s">
        <v>9</v>
      </c>
      <c r="C108" s="51">
        <v>7012</v>
      </c>
      <c r="D108" s="2" t="s">
        <v>450</v>
      </c>
      <c r="E108" s="2" t="s">
        <v>1621</v>
      </c>
      <c r="F108" s="2" t="s">
        <v>486</v>
      </c>
      <c r="G108" s="2">
        <v>70</v>
      </c>
      <c r="H108" s="41">
        <v>0</v>
      </c>
      <c r="I108" s="2" t="s">
        <v>11</v>
      </c>
      <c r="J108" s="2" t="s">
        <v>85</v>
      </c>
      <c r="K108" s="2" t="s">
        <v>86</v>
      </c>
      <c r="L108" s="2">
        <v>2018</v>
      </c>
      <c r="M108" s="2" t="s">
        <v>148</v>
      </c>
      <c r="N108" s="2" t="s">
        <v>2470</v>
      </c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</row>
    <row r="109" spans="1:52" x14ac:dyDescent="0.3">
      <c r="A109" s="2" t="s">
        <v>148</v>
      </c>
      <c r="B109" s="2" t="s">
        <v>9</v>
      </c>
      <c r="C109" s="51">
        <v>7008</v>
      </c>
      <c r="D109" s="2" t="s">
        <v>446</v>
      </c>
      <c r="E109" s="2" t="s">
        <v>1611</v>
      </c>
      <c r="F109" s="2" t="s">
        <v>486</v>
      </c>
      <c r="G109" s="2">
        <v>70</v>
      </c>
      <c r="H109" s="41">
        <v>0</v>
      </c>
      <c r="I109" s="2" t="s">
        <v>11</v>
      </c>
      <c r="J109" s="2" t="s">
        <v>85</v>
      </c>
      <c r="K109" s="2" t="s">
        <v>86</v>
      </c>
      <c r="L109" s="2">
        <v>2018</v>
      </c>
      <c r="M109" s="2" t="s">
        <v>148</v>
      </c>
      <c r="N109" s="2" t="s">
        <v>2470</v>
      </c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</row>
    <row r="110" spans="1:52" x14ac:dyDescent="0.3">
      <c r="A110" s="2" t="s">
        <v>148</v>
      </c>
      <c r="B110" s="2" t="s">
        <v>9</v>
      </c>
      <c r="C110" s="51" t="s">
        <v>193</v>
      </c>
      <c r="D110" s="2" t="s">
        <v>194</v>
      </c>
      <c r="E110" s="2" t="s">
        <v>195</v>
      </c>
      <c r="F110" s="2" t="s">
        <v>149</v>
      </c>
      <c r="G110" s="2">
        <v>70</v>
      </c>
      <c r="H110" s="41">
        <v>0</v>
      </c>
      <c r="I110" s="2" t="s">
        <v>11</v>
      </c>
      <c r="J110" s="2" t="s">
        <v>85</v>
      </c>
      <c r="K110" s="2" t="s">
        <v>86</v>
      </c>
      <c r="L110" s="2">
        <v>2018</v>
      </c>
      <c r="M110" s="2" t="s">
        <v>148</v>
      </c>
      <c r="N110" s="2" t="s">
        <v>2470</v>
      </c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</row>
    <row r="111" spans="1:52" x14ac:dyDescent="0.3">
      <c r="A111" s="2" t="s">
        <v>148</v>
      </c>
      <c r="B111" s="2" t="s">
        <v>9</v>
      </c>
      <c r="C111" s="51">
        <v>7007</v>
      </c>
      <c r="D111" s="2" t="s">
        <v>444</v>
      </c>
      <c r="E111" s="2" t="s">
        <v>445</v>
      </c>
      <c r="F111" s="2" t="s">
        <v>486</v>
      </c>
      <c r="G111" s="2">
        <v>70</v>
      </c>
      <c r="H111" s="41">
        <v>0</v>
      </c>
      <c r="I111" s="2" t="s">
        <v>11</v>
      </c>
      <c r="J111" s="2" t="s">
        <v>85</v>
      </c>
      <c r="K111" s="2" t="s">
        <v>86</v>
      </c>
      <c r="L111" s="2">
        <v>2018</v>
      </c>
      <c r="M111" s="2" t="s">
        <v>148</v>
      </c>
      <c r="N111" s="2" t="s">
        <v>2470</v>
      </c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</row>
    <row r="112" spans="1:52" x14ac:dyDescent="0.3">
      <c r="A112" s="2" t="s">
        <v>605</v>
      </c>
      <c r="B112" s="2" t="s">
        <v>9</v>
      </c>
      <c r="C112" s="51">
        <v>1810</v>
      </c>
      <c r="D112" s="2" t="s">
        <v>599</v>
      </c>
      <c r="E112" s="2" t="s">
        <v>600</v>
      </c>
      <c r="F112" s="2" t="s">
        <v>583</v>
      </c>
      <c r="G112" s="2">
        <v>70</v>
      </c>
      <c r="H112" s="41">
        <v>0</v>
      </c>
      <c r="I112" s="2" t="s">
        <v>11</v>
      </c>
      <c r="J112" s="2" t="s">
        <v>85</v>
      </c>
      <c r="K112" s="2" t="s">
        <v>2452</v>
      </c>
      <c r="L112" s="2">
        <f>VLOOKUP(E112,Subarrendamiento!O:T,6,FALSE)</f>
        <v>2018</v>
      </c>
      <c r="M112" s="2" t="s">
        <v>605</v>
      </c>
      <c r="N112" s="2" t="s">
        <v>2470</v>
      </c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</row>
    <row r="113" spans="1:52" x14ac:dyDescent="0.3">
      <c r="A113" s="2" t="s">
        <v>148</v>
      </c>
      <c r="B113" s="2" t="s">
        <v>9</v>
      </c>
      <c r="C113" s="51" t="s">
        <v>172</v>
      </c>
      <c r="D113" s="2" t="s">
        <v>173</v>
      </c>
      <c r="E113" s="2" t="s">
        <v>174</v>
      </c>
      <c r="F113" s="2" t="s">
        <v>149</v>
      </c>
      <c r="G113" s="2">
        <v>70</v>
      </c>
      <c r="H113" s="41">
        <v>0</v>
      </c>
      <c r="I113" s="2" t="s">
        <v>11</v>
      </c>
      <c r="J113" s="2" t="s">
        <v>85</v>
      </c>
      <c r="K113" s="2" t="s">
        <v>86</v>
      </c>
      <c r="L113" s="2">
        <v>2018</v>
      </c>
      <c r="M113" s="2" t="s">
        <v>148</v>
      </c>
      <c r="N113" s="2" t="s">
        <v>2470</v>
      </c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</row>
    <row r="114" spans="1:52" x14ac:dyDescent="0.3">
      <c r="A114" s="2" t="s">
        <v>148</v>
      </c>
      <c r="B114" s="2" t="s">
        <v>9</v>
      </c>
      <c r="C114" s="51" t="s">
        <v>175</v>
      </c>
      <c r="D114" s="2" t="s">
        <v>176</v>
      </c>
      <c r="E114" s="2" t="s">
        <v>177</v>
      </c>
      <c r="F114" s="2" t="s">
        <v>149</v>
      </c>
      <c r="G114" s="2">
        <v>70</v>
      </c>
      <c r="H114" s="41">
        <v>0</v>
      </c>
      <c r="I114" s="2" t="s">
        <v>11</v>
      </c>
      <c r="J114" s="2" t="s">
        <v>85</v>
      </c>
      <c r="K114" s="2" t="s">
        <v>86</v>
      </c>
      <c r="L114" s="2">
        <v>2018</v>
      </c>
      <c r="M114" s="2" t="s">
        <v>148</v>
      </c>
      <c r="N114" s="2" t="s">
        <v>2470</v>
      </c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</row>
    <row r="115" spans="1:52" x14ac:dyDescent="0.3">
      <c r="A115" s="2" t="s">
        <v>148</v>
      </c>
      <c r="B115" s="2" t="s">
        <v>9</v>
      </c>
      <c r="C115" s="51" t="s">
        <v>184</v>
      </c>
      <c r="D115" s="2" t="s">
        <v>185</v>
      </c>
      <c r="E115" s="2" t="s">
        <v>1484</v>
      </c>
      <c r="F115" s="2" t="s">
        <v>149</v>
      </c>
      <c r="G115" s="2">
        <v>70</v>
      </c>
      <c r="H115" s="41">
        <v>0</v>
      </c>
      <c r="I115" s="2" t="s">
        <v>11</v>
      </c>
      <c r="J115" s="2" t="s">
        <v>85</v>
      </c>
      <c r="K115" s="2" t="s">
        <v>86</v>
      </c>
      <c r="L115" s="2">
        <v>2018</v>
      </c>
      <c r="M115" s="2" t="s">
        <v>148</v>
      </c>
      <c r="N115" s="2" t="s">
        <v>2470</v>
      </c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</row>
    <row r="116" spans="1:52" x14ac:dyDescent="0.3">
      <c r="A116" s="2" t="s">
        <v>148</v>
      </c>
      <c r="B116" s="2" t="s">
        <v>9</v>
      </c>
      <c r="C116" s="51" t="s">
        <v>178</v>
      </c>
      <c r="D116" s="2" t="s">
        <v>179</v>
      </c>
      <c r="E116" s="2" t="s">
        <v>180</v>
      </c>
      <c r="F116" s="2" t="s">
        <v>149</v>
      </c>
      <c r="G116" s="2">
        <v>70</v>
      </c>
      <c r="H116" s="41">
        <v>0</v>
      </c>
      <c r="I116" s="2" t="s">
        <v>11</v>
      </c>
      <c r="J116" s="2" t="s">
        <v>85</v>
      </c>
      <c r="K116" s="2" t="s">
        <v>86</v>
      </c>
      <c r="L116" s="2">
        <v>2018</v>
      </c>
      <c r="M116" s="2" t="s">
        <v>148</v>
      </c>
      <c r="N116" s="2" t="s">
        <v>2470</v>
      </c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</row>
    <row r="117" spans="1:52" x14ac:dyDescent="0.3">
      <c r="A117" s="2" t="s">
        <v>148</v>
      </c>
      <c r="B117" s="2" t="s">
        <v>9</v>
      </c>
      <c r="C117" s="51" t="s">
        <v>186</v>
      </c>
      <c r="D117" s="2" t="s">
        <v>187</v>
      </c>
      <c r="E117" s="2" t="s">
        <v>188</v>
      </c>
      <c r="F117" s="2" t="s">
        <v>149</v>
      </c>
      <c r="G117" s="2">
        <v>70</v>
      </c>
      <c r="H117" s="41">
        <v>0</v>
      </c>
      <c r="I117" s="2" t="s">
        <v>11</v>
      </c>
      <c r="J117" s="2" t="s">
        <v>85</v>
      </c>
      <c r="K117" s="2" t="s">
        <v>86</v>
      </c>
      <c r="L117" s="2">
        <v>2018</v>
      </c>
      <c r="M117" s="2" t="s">
        <v>148</v>
      </c>
      <c r="N117" s="2" t="s">
        <v>2470</v>
      </c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</row>
    <row r="118" spans="1:52" x14ac:dyDescent="0.3">
      <c r="A118" s="2" t="s">
        <v>147</v>
      </c>
      <c r="B118" s="2" t="s">
        <v>9</v>
      </c>
      <c r="C118" s="51" t="s">
        <v>23</v>
      </c>
      <c r="D118" s="2" t="s">
        <v>24</v>
      </c>
      <c r="E118" s="2" t="s">
        <v>25</v>
      </c>
      <c r="F118" s="2" t="s">
        <v>8</v>
      </c>
      <c r="G118" s="2">
        <v>70</v>
      </c>
      <c r="H118" s="41">
        <v>0</v>
      </c>
      <c r="I118" s="2" t="s">
        <v>11</v>
      </c>
      <c r="J118" s="2" t="s">
        <v>12</v>
      </c>
      <c r="K118" s="2" t="s">
        <v>13</v>
      </c>
      <c r="L118" s="2">
        <v>2018</v>
      </c>
      <c r="M118" s="2" t="s">
        <v>147</v>
      </c>
      <c r="N118" s="2" t="s">
        <v>2470</v>
      </c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</row>
    <row r="119" spans="1:52" x14ac:dyDescent="0.3">
      <c r="A119" s="2" t="s">
        <v>148</v>
      </c>
      <c r="B119" s="2" t="s">
        <v>9</v>
      </c>
      <c r="C119" s="51">
        <v>7003</v>
      </c>
      <c r="D119" s="2" t="s">
        <v>436</v>
      </c>
      <c r="E119" s="2" t="s">
        <v>437</v>
      </c>
      <c r="F119" s="2" t="s">
        <v>486</v>
      </c>
      <c r="G119" s="2">
        <v>70</v>
      </c>
      <c r="H119" s="41">
        <v>0</v>
      </c>
      <c r="I119" s="2" t="s">
        <v>11</v>
      </c>
      <c r="J119" s="2" t="s">
        <v>85</v>
      </c>
      <c r="K119" s="2" t="s">
        <v>86</v>
      </c>
      <c r="L119" s="2">
        <v>2018</v>
      </c>
      <c r="M119" s="2" t="s">
        <v>148</v>
      </c>
      <c r="N119" s="2" t="s">
        <v>2470</v>
      </c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</row>
    <row r="120" spans="1:52" x14ac:dyDescent="0.3">
      <c r="A120" s="2" t="s">
        <v>111</v>
      </c>
      <c r="B120" s="2" t="s">
        <v>9</v>
      </c>
      <c r="C120" s="51">
        <v>201</v>
      </c>
      <c r="D120" s="2" t="s">
        <v>112</v>
      </c>
      <c r="E120" s="2" t="s">
        <v>113</v>
      </c>
      <c r="F120" s="2" t="s">
        <v>82</v>
      </c>
      <c r="G120" s="2">
        <v>70</v>
      </c>
      <c r="H120" s="41">
        <v>0</v>
      </c>
      <c r="I120" s="2" t="s">
        <v>11</v>
      </c>
      <c r="J120" s="2" t="s">
        <v>85</v>
      </c>
      <c r="K120" s="2" t="s">
        <v>86</v>
      </c>
      <c r="L120" s="2">
        <v>2018</v>
      </c>
      <c r="M120" s="2" t="s">
        <v>111</v>
      </c>
      <c r="N120" s="2" t="s">
        <v>2470</v>
      </c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</row>
    <row r="121" spans="1:52" x14ac:dyDescent="0.3">
      <c r="A121" s="2" t="s">
        <v>148</v>
      </c>
      <c r="B121" s="2" t="s">
        <v>9</v>
      </c>
      <c r="C121" s="51">
        <v>7020</v>
      </c>
      <c r="D121" s="2" t="s">
        <v>464</v>
      </c>
      <c r="E121" s="2" t="s">
        <v>465</v>
      </c>
      <c r="F121" s="2" t="s">
        <v>486</v>
      </c>
      <c r="G121" s="2">
        <v>70</v>
      </c>
      <c r="H121" s="41">
        <v>0</v>
      </c>
      <c r="I121" s="2" t="s">
        <v>11</v>
      </c>
      <c r="J121" s="2" t="s">
        <v>85</v>
      </c>
      <c r="K121" s="2" t="s">
        <v>86</v>
      </c>
      <c r="L121" s="2">
        <v>2018</v>
      </c>
      <c r="M121" s="2" t="s">
        <v>148</v>
      </c>
      <c r="N121" s="2" t="s">
        <v>2470</v>
      </c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</row>
    <row r="122" spans="1:52" x14ac:dyDescent="0.3">
      <c r="A122" s="2" t="s">
        <v>147</v>
      </c>
      <c r="B122" s="2" t="s">
        <v>9</v>
      </c>
      <c r="C122" s="51" t="s">
        <v>20</v>
      </c>
      <c r="D122" s="2" t="s">
        <v>21</v>
      </c>
      <c r="E122" s="2" t="s">
        <v>22</v>
      </c>
      <c r="F122" s="2" t="s">
        <v>8</v>
      </c>
      <c r="G122" s="2">
        <v>70</v>
      </c>
      <c r="H122" s="41">
        <v>0</v>
      </c>
      <c r="I122" s="2" t="s">
        <v>11</v>
      </c>
      <c r="J122" s="2" t="s">
        <v>12</v>
      </c>
      <c r="K122" s="2" t="s">
        <v>13</v>
      </c>
      <c r="L122" s="2">
        <v>2018</v>
      </c>
      <c r="M122" s="2" t="s">
        <v>147</v>
      </c>
      <c r="N122" s="2" t="s">
        <v>2470</v>
      </c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</row>
    <row r="123" spans="1:52" x14ac:dyDescent="0.3">
      <c r="A123" s="2" t="s">
        <v>147</v>
      </c>
      <c r="B123" s="3" t="s">
        <v>9</v>
      </c>
      <c r="C123" s="52">
        <v>7205</v>
      </c>
      <c r="D123" s="3" t="s">
        <v>138</v>
      </c>
      <c r="E123" s="3" t="s">
        <v>139</v>
      </c>
      <c r="F123" s="3" t="s">
        <v>486</v>
      </c>
      <c r="G123" s="3">
        <v>70</v>
      </c>
      <c r="H123" s="41">
        <v>0</v>
      </c>
      <c r="I123" s="3" t="s">
        <v>11</v>
      </c>
      <c r="J123" s="3" t="s">
        <v>12</v>
      </c>
      <c r="K123" s="3" t="s">
        <v>13</v>
      </c>
      <c r="L123" s="3">
        <v>2018</v>
      </c>
      <c r="M123" s="2" t="s">
        <v>147</v>
      </c>
      <c r="N123" s="2" t="s">
        <v>2470</v>
      </c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</row>
    <row r="124" spans="1:52" x14ac:dyDescent="0.3">
      <c r="A124" s="2" t="s">
        <v>147</v>
      </c>
      <c r="B124" s="2" t="s">
        <v>9</v>
      </c>
      <c r="C124" s="51" t="s">
        <v>17</v>
      </c>
      <c r="D124" s="2" t="s">
        <v>18</v>
      </c>
      <c r="E124" s="2" t="s">
        <v>19</v>
      </c>
      <c r="F124" s="2" t="s">
        <v>8</v>
      </c>
      <c r="G124" s="2">
        <v>70</v>
      </c>
      <c r="H124" s="41">
        <v>0</v>
      </c>
      <c r="I124" s="2" t="s">
        <v>11</v>
      </c>
      <c r="J124" s="2" t="s">
        <v>12</v>
      </c>
      <c r="K124" s="2" t="s">
        <v>13</v>
      </c>
      <c r="L124" s="2">
        <v>2018</v>
      </c>
      <c r="M124" s="2" t="s">
        <v>147</v>
      </c>
      <c r="N124" s="2" t="s">
        <v>2470</v>
      </c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</row>
    <row r="125" spans="1:52" x14ac:dyDescent="0.3">
      <c r="A125" s="2" t="s">
        <v>147</v>
      </c>
      <c r="B125" s="2" t="s">
        <v>9</v>
      </c>
      <c r="C125" s="51" t="s">
        <v>14</v>
      </c>
      <c r="D125" s="2" t="s">
        <v>15</v>
      </c>
      <c r="E125" s="2" t="s">
        <v>16</v>
      </c>
      <c r="F125" s="2" t="s">
        <v>8</v>
      </c>
      <c r="G125" s="2">
        <v>70</v>
      </c>
      <c r="H125" s="41">
        <v>0</v>
      </c>
      <c r="I125" s="2" t="s">
        <v>11</v>
      </c>
      <c r="J125" s="2" t="s">
        <v>12</v>
      </c>
      <c r="K125" s="2" t="s">
        <v>13</v>
      </c>
      <c r="L125" s="2">
        <v>2018</v>
      </c>
      <c r="M125" s="2" t="s">
        <v>147</v>
      </c>
      <c r="N125" s="2" t="s">
        <v>2470</v>
      </c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</row>
    <row r="126" spans="1:52" x14ac:dyDescent="0.3">
      <c r="A126" s="2" t="s">
        <v>147</v>
      </c>
      <c r="B126" s="3" t="s">
        <v>9</v>
      </c>
      <c r="C126" s="52">
        <v>7212</v>
      </c>
      <c r="D126" s="3" t="s">
        <v>129</v>
      </c>
      <c r="E126" s="3" t="s">
        <v>130</v>
      </c>
      <c r="F126" s="3" t="s">
        <v>486</v>
      </c>
      <c r="G126" s="3">
        <v>70</v>
      </c>
      <c r="H126" s="41">
        <v>0</v>
      </c>
      <c r="I126" s="3" t="s">
        <v>11</v>
      </c>
      <c r="J126" s="3" t="s">
        <v>12</v>
      </c>
      <c r="K126" s="3" t="s">
        <v>13</v>
      </c>
      <c r="L126" s="3">
        <v>2018</v>
      </c>
      <c r="M126" s="2" t="s">
        <v>147</v>
      </c>
      <c r="N126" s="2" t="s">
        <v>2470</v>
      </c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</row>
    <row r="127" spans="1:52" x14ac:dyDescent="0.3">
      <c r="A127" s="2" t="s">
        <v>148</v>
      </c>
      <c r="B127" s="2" t="s">
        <v>9</v>
      </c>
      <c r="C127" s="51">
        <v>7014</v>
      </c>
      <c r="D127" s="2" t="s">
        <v>452</v>
      </c>
      <c r="E127" s="2" t="s">
        <v>453</v>
      </c>
      <c r="F127" s="2" t="s">
        <v>486</v>
      </c>
      <c r="G127" s="2">
        <v>70</v>
      </c>
      <c r="H127" s="41">
        <v>0</v>
      </c>
      <c r="I127" s="2" t="s">
        <v>11</v>
      </c>
      <c r="J127" s="2" t="s">
        <v>85</v>
      </c>
      <c r="K127" s="2" t="s">
        <v>86</v>
      </c>
      <c r="L127" s="2">
        <v>2018</v>
      </c>
      <c r="M127" s="2" t="s">
        <v>148</v>
      </c>
      <c r="N127" s="2" t="s">
        <v>2470</v>
      </c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</row>
    <row r="128" spans="1:52" x14ac:dyDescent="0.3">
      <c r="A128" s="2" t="s">
        <v>148</v>
      </c>
      <c r="B128" s="2" t="s">
        <v>9</v>
      </c>
      <c r="C128" s="51">
        <v>7013</v>
      </c>
      <c r="D128" s="2" t="s">
        <v>451</v>
      </c>
      <c r="E128" s="2" t="s">
        <v>1601</v>
      </c>
      <c r="F128" s="2" t="s">
        <v>486</v>
      </c>
      <c r="G128" s="2">
        <v>70</v>
      </c>
      <c r="H128" s="41">
        <v>0</v>
      </c>
      <c r="I128" s="2" t="s">
        <v>11</v>
      </c>
      <c r="J128" s="2" t="s">
        <v>85</v>
      </c>
      <c r="K128" s="2" t="s">
        <v>86</v>
      </c>
      <c r="L128" s="2">
        <v>2018</v>
      </c>
      <c r="M128" s="2" t="s">
        <v>148</v>
      </c>
      <c r="N128" s="2" t="s">
        <v>2470</v>
      </c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</row>
    <row r="129" spans="1:52" x14ac:dyDescent="0.3">
      <c r="A129" s="2" t="s">
        <v>147</v>
      </c>
      <c r="B129" s="3" t="s">
        <v>9</v>
      </c>
      <c r="C129" s="52">
        <v>7206</v>
      </c>
      <c r="D129" s="3" t="s">
        <v>122</v>
      </c>
      <c r="E129" s="3" t="s">
        <v>123</v>
      </c>
      <c r="F129" s="3" t="s">
        <v>486</v>
      </c>
      <c r="G129" s="3">
        <v>70</v>
      </c>
      <c r="H129" s="41">
        <v>0</v>
      </c>
      <c r="I129" s="3" t="s">
        <v>11</v>
      </c>
      <c r="J129" s="3" t="s">
        <v>12</v>
      </c>
      <c r="K129" s="3" t="s">
        <v>13</v>
      </c>
      <c r="L129" s="3">
        <v>2018</v>
      </c>
      <c r="M129" s="2" t="s">
        <v>147</v>
      </c>
      <c r="N129" s="2" t="s">
        <v>2470</v>
      </c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</row>
    <row r="130" spans="1:52" x14ac:dyDescent="0.3">
      <c r="A130" s="2" t="s">
        <v>582</v>
      </c>
      <c r="B130" s="2" t="s">
        <v>9</v>
      </c>
      <c r="C130" s="51" t="s">
        <v>606</v>
      </c>
      <c r="D130" s="2" t="s">
        <v>641</v>
      </c>
      <c r="E130" s="2" t="s">
        <v>665</v>
      </c>
      <c r="F130" s="2" t="s">
        <v>8</v>
      </c>
      <c r="G130" s="2">
        <v>70</v>
      </c>
      <c r="H130" s="41">
        <v>0</v>
      </c>
      <c r="I130" s="2" t="s">
        <v>11</v>
      </c>
      <c r="J130" s="2" t="s">
        <v>85</v>
      </c>
      <c r="K130" s="2" t="s">
        <v>2452</v>
      </c>
      <c r="L130" s="2">
        <f>VLOOKUP(E130,Subarrendamiento!O:T,6,FALSE)</f>
        <v>2018</v>
      </c>
      <c r="M130" s="2" t="s">
        <v>582</v>
      </c>
      <c r="N130" s="2" t="s">
        <v>2470</v>
      </c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</row>
    <row r="131" spans="1:52" x14ac:dyDescent="0.3">
      <c r="A131" s="2" t="s">
        <v>148</v>
      </c>
      <c r="B131" s="2" t="s">
        <v>9</v>
      </c>
      <c r="C131" s="51">
        <v>7001</v>
      </c>
      <c r="D131" s="2" t="s">
        <v>432</v>
      </c>
      <c r="E131" s="2" t="s">
        <v>433</v>
      </c>
      <c r="F131" s="2" t="s">
        <v>486</v>
      </c>
      <c r="G131" s="2">
        <v>70</v>
      </c>
      <c r="H131" s="41">
        <v>0</v>
      </c>
      <c r="I131" s="2" t="s">
        <v>11</v>
      </c>
      <c r="J131" s="2" t="s">
        <v>85</v>
      </c>
      <c r="K131" s="2" t="s">
        <v>86</v>
      </c>
      <c r="L131" s="2">
        <v>2018</v>
      </c>
      <c r="M131" s="2" t="s">
        <v>148</v>
      </c>
      <c r="N131" s="2" t="s">
        <v>2470</v>
      </c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</row>
    <row r="132" spans="1:52" x14ac:dyDescent="0.3">
      <c r="A132" s="2" t="s">
        <v>148</v>
      </c>
      <c r="B132" s="2" t="s">
        <v>9</v>
      </c>
      <c r="C132" s="51" t="s">
        <v>281</v>
      </c>
      <c r="D132" s="2" t="s">
        <v>282</v>
      </c>
      <c r="E132" s="2" t="s">
        <v>283</v>
      </c>
      <c r="F132" s="2" t="s">
        <v>149</v>
      </c>
      <c r="G132" s="2">
        <v>70</v>
      </c>
      <c r="H132" s="41">
        <v>0</v>
      </c>
      <c r="I132" s="2" t="s">
        <v>11</v>
      </c>
      <c r="J132" s="2" t="s">
        <v>85</v>
      </c>
      <c r="K132" s="2" t="s">
        <v>86</v>
      </c>
      <c r="L132" s="2">
        <v>2018</v>
      </c>
      <c r="M132" s="2" t="s">
        <v>148</v>
      </c>
      <c r="N132" s="2" t="s">
        <v>2470</v>
      </c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</row>
    <row r="133" spans="1:52" x14ac:dyDescent="0.3">
      <c r="A133" s="2" t="s">
        <v>148</v>
      </c>
      <c r="B133" s="2" t="s">
        <v>9</v>
      </c>
      <c r="C133" s="51">
        <v>7004</v>
      </c>
      <c r="D133" s="2" t="s">
        <v>438</v>
      </c>
      <c r="E133" s="2" t="s">
        <v>439</v>
      </c>
      <c r="F133" s="2" t="s">
        <v>486</v>
      </c>
      <c r="G133" s="2">
        <v>70</v>
      </c>
      <c r="H133" s="41">
        <v>0</v>
      </c>
      <c r="I133" s="2" t="s">
        <v>11</v>
      </c>
      <c r="J133" s="2" t="s">
        <v>85</v>
      </c>
      <c r="K133" s="2" t="s">
        <v>86</v>
      </c>
      <c r="L133" s="2">
        <v>2018</v>
      </c>
      <c r="M133" s="2" t="s">
        <v>148</v>
      </c>
      <c r="N133" s="2" t="s">
        <v>2470</v>
      </c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</row>
    <row r="134" spans="1:52" x14ac:dyDescent="0.3">
      <c r="A134" s="2" t="s">
        <v>148</v>
      </c>
      <c r="B134" s="2" t="s">
        <v>9</v>
      </c>
      <c r="C134" s="51" t="s">
        <v>278</v>
      </c>
      <c r="D134" s="2" t="s">
        <v>279</v>
      </c>
      <c r="E134" s="2" t="s">
        <v>280</v>
      </c>
      <c r="F134" s="2" t="s">
        <v>149</v>
      </c>
      <c r="G134" s="2">
        <v>70</v>
      </c>
      <c r="H134" s="41">
        <v>0</v>
      </c>
      <c r="I134" s="2" t="s">
        <v>11</v>
      </c>
      <c r="J134" s="2" t="s">
        <v>85</v>
      </c>
      <c r="K134" s="2" t="s">
        <v>86</v>
      </c>
      <c r="L134" s="2">
        <v>2018</v>
      </c>
      <c r="M134" s="2" t="s">
        <v>148</v>
      </c>
      <c r="N134" s="2" t="s">
        <v>2470</v>
      </c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</row>
    <row r="135" spans="1:52" x14ac:dyDescent="0.3">
      <c r="A135" s="2" t="s">
        <v>148</v>
      </c>
      <c r="B135" s="2" t="s">
        <v>9</v>
      </c>
      <c r="C135" s="51">
        <v>7010</v>
      </c>
      <c r="D135" s="2" t="s">
        <v>448</v>
      </c>
      <c r="E135" s="2" t="s">
        <v>1606</v>
      </c>
      <c r="F135" s="2" t="s">
        <v>486</v>
      </c>
      <c r="G135" s="2">
        <v>70</v>
      </c>
      <c r="H135" s="41">
        <v>0</v>
      </c>
      <c r="I135" s="2" t="s">
        <v>11</v>
      </c>
      <c r="J135" s="2" t="s">
        <v>85</v>
      </c>
      <c r="K135" s="2" t="s">
        <v>86</v>
      </c>
      <c r="L135" s="2">
        <v>2018</v>
      </c>
      <c r="M135" s="2" t="s">
        <v>148</v>
      </c>
      <c r="N135" s="2" t="s">
        <v>2470</v>
      </c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</row>
    <row r="136" spans="1:52" x14ac:dyDescent="0.3">
      <c r="A136" s="2" t="s">
        <v>148</v>
      </c>
      <c r="B136" s="2" t="s">
        <v>9</v>
      </c>
      <c r="C136" s="51" t="s">
        <v>196</v>
      </c>
      <c r="D136" s="2" t="s">
        <v>197</v>
      </c>
      <c r="E136" s="2" t="s">
        <v>198</v>
      </c>
      <c r="F136" s="2" t="s">
        <v>149</v>
      </c>
      <c r="G136" s="2">
        <v>70</v>
      </c>
      <c r="H136" s="41">
        <v>0</v>
      </c>
      <c r="I136" s="2" t="s">
        <v>11</v>
      </c>
      <c r="J136" s="2" t="s">
        <v>85</v>
      </c>
      <c r="K136" s="2" t="s">
        <v>86</v>
      </c>
      <c r="L136" s="2">
        <v>2018</v>
      </c>
      <c r="M136" s="2" t="s">
        <v>148</v>
      </c>
      <c r="N136" s="2" t="s">
        <v>2470</v>
      </c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</row>
    <row r="137" spans="1:52" x14ac:dyDescent="0.3">
      <c r="A137" s="2" t="s">
        <v>147</v>
      </c>
      <c r="B137" s="3" t="s">
        <v>9</v>
      </c>
      <c r="C137" s="52">
        <v>7202</v>
      </c>
      <c r="D137" s="3" t="s">
        <v>2445</v>
      </c>
      <c r="E137" s="3" t="s">
        <v>136</v>
      </c>
      <c r="F137" s="3" t="s">
        <v>486</v>
      </c>
      <c r="G137" s="3">
        <v>70</v>
      </c>
      <c r="H137" s="41">
        <v>0</v>
      </c>
      <c r="I137" s="3" t="s">
        <v>11</v>
      </c>
      <c r="J137" s="3" t="s">
        <v>12</v>
      </c>
      <c r="K137" s="3" t="s">
        <v>13</v>
      </c>
      <c r="L137" s="3">
        <v>2018</v>
      </c>
      <c r="M137" s="2" t="s">
        <v>147</v>
      </c>
      <c r="N137" s="2" t="s">
        <v>2470</v>
      </c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</row>
    <row r="138" spans="1:52" x14ac:dyDescent="0.3">
      <c r="A138" s="2" t="s">
        <v>147</v>
      </c>
      <c r="B138" s="3" t="s">
        <v>9</v>
      </c>
      <c r="C138" s="52">
        <v>7210</v>
      </c>
      <c r="D138" s="3" t="s">
        <v>2446</v>
      </c>
      <c r="E138" s="3" t="s">
        <v>137</v>
      </c>
      <c r="F138" s="3" t="s">
        <v>486</v>
      </c>
      <c r="G138" s="3">
        <v>70</v>
      </c>
      <c r="H138" s="41">
        <v>0</v>
      </c>
      <c r="I138" s="3" t="s">
        <v>11</v>
      </c>
      <c r="J138" s="3" t="s">
        <v>12</v>
      </c>
      <c r="K138" s="3" t="s">
        <v>13</v>
      </c>
      <c r="L138" s="3">
        <v>2018</v>
      </c>
      <c r="M138" s="2" t="s">
        <v>147</v>
      </c>
      <c r="N138" s="2" t="s">
        <v>2470</v>
      </c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</row>
    <row r="139" spans="1:52" x14ac:dyDescent="0.3">
      <c r="A139" s="2" t="s">
        <v>147</v>
      </c>
      <c r="B139" s="3" t="s">
        <v>9</v>
      </c>
      <c r="C139" s="52">
        <v>7203</v>
      </c>
      <c r="D139" s="3" t="s">
        <v>2447</v>
      </c>
      <c r="E139" s="3" t="s">
        <v>127</v>
      </c>
      <c r="F139" s="3" t="s">
        <v>486</v>
      </c>
      <c r="G139" s="3">
        <v>70</v>
      </c>
      <c r="H139" s="41">
        <v>0</v>
      </c>
      <c r="I139" s="3" t="s">
        <v>11</v>
      </c>
      <c r="J139" s="3" t="s">
        <v>12</v>
      </c>
      <c r="K139" s="3" t="s">
        <v>13</v>
      </c>
      <c r="L139" s="3">
        <v>2018</v>
      </c>
      <c r="M139" s="2" t="s">
        <v>147</v>
      </c>
      <c r="N139" s="2" t="s">
        <v>2470</v>
      </c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</row>
    <row r="140" spans="1:52" x14ac:dyDescent="0.3">
      <c r="A140" s="2" t="s">
        <v>147</v>
      </c>
      <c r="B140" s="3" t="s">
        <v>9</v>
      </c>
      <c r="C140" s="52">
        <v>7201</v>
      </c>
      <c r="D140" s="3" t="s">
        <v>2448</v>
      </c>
      <c r="E140" s="3" t="s">
        <v>135</v>
      </c>
      <c r="F140" s="3" t="s">
        <v>486</v>
      </c>
      <c r="G140" s="3">
        <v>70</v>
      </c>
      <c r="H140" s="41">
        <v>0</v>
      </c>
      <c r="I140" s="3" t="s">
        <v>11</v>
      </c>
      <c r="J140" s="3" t="s">
        <v>12</v>
      </c>
      <c r="K140" s="3" t="s">
        <v>13</v>
      </c>
      <c r="L140" s="3">
        <v>2018</v>
      </c>
      <c r="M140" s="2" t="s">
        <v>147</v>
      </c>
      <c r="N140" s="2" t="s">
        <v>2470</v>
      </c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</row>
    <row r="141" spans="1:52" x14ac:dyDescent="0.3">
      <c r="A141" s="2" t="s">
        <v>148</v>
      </c>
      <c r="B141" s="2" t="s">
        <v>9</v>
      </c>
      <c r="C141" s="51">
        <v>7023</v>
      </c>
      <c r="D141" s="2" t="s">
        <v>466</v>
      </c>
      <c r="E141" s="2" t="s">
        <v>467</v>
      </c>
      <c r="F141" s="2" t="s">
        <v>486</v>
      </c>
      <c r="G141" s="2">
        <v>70</v>
      </c>
      <c r="H141" s="41">
        <v>0</v>
      </c>
      <c r="I141" s="2" t="s">
        <v>11</v>
      </c>
      <c r="J141" s="2" t="s">
        <v>85</v>
      </c>
      <c r="K141" s="2" t="s">
        <v>86</v>
      </c>
      <c r="L141" s="2">
        <v>2018</v>
      </c>
      <c r="M141" s="2" t="s">
        <v>148</v>
      </c>
      <c r="N141" s="2" t="s">
        <v>2470</v>
      </c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</row>
    <row r="142" spans="1:52" x14ac:dyDescent="0.3">
      <c r="A142" s="2" t="s">
        <v>148</v>
      </c>
      <c r="B142" s="2" t="s">
        <v>9</v>
      </c>
      <c r="C142" s="51" t="s">
        <v>190</v>
      </c>
      <c r="D142" s="2" t="s">
        <v>191</v>
      </c>
      <c r="E142" s="2" t="s">
        <v>192</v>
      </c>
      <c r="F142" s="2" t="s">
        <v>149</v>
      </c>
      <c r="G142" s="2">
        <v>70</v>
      </c>
      <c r="H142" s="41">
        <v>0</v>
      </c>
      <c r="I142" s="2" t="s">
        <v>11</v>
      </c>
      <c r="J142" s="2" t="s">
        <v>85</v>
      </c>
      <c r="K142" s="2" t="s">
        <v>86</v>
      </c>
      <c r="L142" s="2">
        <v>2018</v>
      </c>
      <c r="M142" s="2" t="s">
        <v>148</v>
      </c>
      <c r="N142" s="2" t="s">
        <v>2470</v>
      </c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</row>
    <row r="143" spans="1:52" x14ac:dyDescent="0.3">
      <c r="A143" s="2" t="s">
        <v>605</v>
      </c>
      <c r="B143" s="2" t="s">
        <v>9</v>
      </c>
      <c r="C143" s="51">
        <v>1801</v>
      </c>
      <c r="D143" s="2" t="s">
        <v>584</v>
      </c>
      <c r="E143" s="2" t="s">
        <v>585</v>
      </c>
      <c r="F143" s="2" t="s">
        <v>583</v>
      </c>
      <c r="G143" s="2">
        <v>70</v>
      </c>
      <c r="H143" s="41">
        <v>0</v>
      </c>
      <c r="I143" s="2" t="s">
        <v>11</v>
      </c>
      <c r="J143" s="2" t="s">
        <v>85</v>
      </c>
      <c r="K143" s="2" t="s">
        <v>2452</v>
      </c>
      <c r="L143" s="2">
        <f>VLOOKUP(E143,Subarrendamiento!O:T,6,FALSE)</f>
        <v>2018</v>
      </c>
      <c r="M143" s="2" t="s">
        <v>605</v>
      </c>
      <c r="N143" s="2" t="s">
        <v>2470</v>
      </c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</row>
    <row r="144" spans="1:52" x14ac:dyDescent="0.3">
      <c r="A144" s="2" t="s">
        <v>605</v>
      </c>
      <c r="B144" s="2" t="s">
        <v>9</v>
      </c>
      <c r="C144" s="51">
        <v>1802</v>
      </c>
      <c r="D144" s="2" t="s">
        <v>586</v>
      </c>
      <c r="E144" s="2" t="s">
        <v>1449</v>
      </c>
      <c r="F144" s="2" t="s">
        <v>583</v>
      </c>
      <c r="G144" s="2">
        <v>70</v>
      </c>
      <c r="H144" s="41">
        <v>0</v>
      </c>
      <c r="I144" s="2" t="s">
        <v>11</v>
      </c>
      <c r="J144" s="2" t="s">
        <v>85</v>
      </c>
      <c r="K144" s="2" t="s">
        <v>2452</v>
      </c>
      <c r="L144" s="2">
        <f>VLOOKUP(E144,Subarrendamiento!O:T,6,FALSE)</f>
        <v>2018</v>
      </c>
      <c r="M144" s="2" t="s">
        <v>605</v>
      </c>
      <c r="N144" s="2" t="s">
        <v>2470</v>
      </c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</row>
    <row r="145" spans="1:52" x14ac:dyDescent="0.3">
      <c r="A145" s="2" t="s">
        <v>605</v>
      </c>
      <c r="B145" s="2" t="s">
        <v>9</v>
      </c>
      <c r="C145" s="51">
        <v>1803</v>
      </c>
      <c r="D145" s="2" t="s">
        <v>587</v>
      </c>
      <c r="E145" s="2" t="s">
        <v>588</v>
      </c>
      <c r="F145" s="2" t="s">
        <v>583</v>
      </c>
      <c r="G145" s="2">
        <v>70</v>
      </c>
      <c r="H145" s="41">
        <v>0</v>
      </c>
      <c r="I145" s="2" t="s">
        <v>11</v>
      </c>
      <c r="J145" s="2" t="s">
        <v>85</v>
      </c>
      <c r="K145" s="2" t="s">
        <v>2452</v>
      </c>
      <c r="L145" s="2">
        <f>VLOOKUP(E145,Subarrendamiento!O:T,6,FALSE)</f>
        <v>2018</v>
      </c>
      <c r="M145" s="2" t="s">
        <v>605</v>
      </c>
      <c r="N145" s="2" t="s">
        <v>2470</v>
      </c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</row>
    <row r="146" spans="1:52" x14ac:dyDescent="0.3">
      <c r="A146" s="2" t="s">
        <v>148</v>
      </c>
      <c r="B146" s="2" t="s">
        <v>9</v>
      </c>
      <c r="C146" s="51" t="s">
        <v>181</v>
      </c>
      <c r="D146" s="2" t="s">
        <v>182</v>
      </c>
      <c r="E146" s="2" t="s">
        <v>183</v>
      </c>
      <c r="F146" s="2" t="s">
        <v>149</v>
      </c>
      <c r="G146" s="2">
        <v>70</v>
      </c>
      <c r="H146" s="41">
        <v>0</v>
      </c>
      <c r="I146" s="2" t="s">
        <v>11</v>
      </c>
      <c r="J146" s="2" t="s">
        <v>85</v>
      </c>
      <c r="K146" s="2" t="s">
        <v>86</v>
      </c>
      <c r="L146" s="2">
        <v>2018</v>
      </c>
      <c r="M146" s="2" t="s">
        <v>148</v>
      </c>
      <c r="N146" s="2" t="s">
        <v>2470</v>
      </c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</row>
    <row r="147" spans="1:52" x14ac:dyDescent="0.3">
      <c r="A147" s="2" t="s">
        <v>148</v>
      </c>
      <c r="B147" s="2" t="s">
        <v>9</v>
      </c>
      <c r="C147" s="51" t="s">
        <v>168</v>
      </c>
      <c r="D147" s="2" t="s">
        <v>169</v>
      </c>
      <c r="E147" s="2" t="s">
        <v>170</v>
      </c>
      <c r="F147" s="2" t="s">
        <v>149</v>
      </c>
      <c r="G147" s="2">
        <v>70</v>
      </c>
      <c r="H147" s="41">
        <v>0</v>
      </c>
      <c r="I147" s="2" t="s">
        <v>11</v>
      </c>
      <c r="J147" s="2" t="s">
        <v>85</v>
      </c>
      <c r="K147" s="2" t="s">
        <v>86</v>
      </c>
      <c r="L147" s="2">
        <v>2018</v>
      </c>
      <c r="M147" s="2" t="s">
        <v>148</v>
      </c>
      <c r="N147" s="2" t="s">
        <v>2470</v>
      </c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</row>
    <row r="148" spans="1:52" x14ac:dyDescent="0.3">
      <c r="A148" s="2" t="s">
        <v>605</v>
      </c>
      <c r="B148" s="2" t="s">
        <v>9</v>
      </c>
      <c r="C148" s="51">
        <v>1804</v>
      </c>
      <c r="D148" s="2" t="s">
        <v>589</v>
      </c>
      <c r="E148" s="2" t="s">
        <v>590</v>
      </c>
      <c r="F148" s="2" t="s">
        <v>583</v>
      </c>
      <c r="G148" s="2">
        <v>70</v>
      </c>
      <c r="H148" s="41">
        <v>0</v>
      </c>
      <c r="I148" s="2" t="s">
        <v>11</v>
      </c>
      <c r="J148" s="2" t="s">
        <v>85</v>
      </c>
      <c r="K148" s="2" t="s">
        <v>2452</v>
      </c>
      <c r="L148" s="2">
        <f>VLOOKUP(E148,Subarrendamiento!O:T,6,FALSE)</f>
        <v>2018</v>
      </c>
      <c r="M148" s="2" t="s">
        <v>605</v>
      </c>
      <c r="N148" s="2" t="s">
        <v>2470</v>
      </c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</row>
    <row r="149" spans="1:52" x14ac:dyDescent="0.3">
      <c r="A149" s="2" t="s">
        <v>605</v>
      </c>
      <c r="B149" s="2" t="s">
        <v>9</v>
      </c>
      <c r="C149" s="51">
        <v>1805</v>
      </c>
      <c r="D149" s="2" t="s">
        <v>591</v>
      </c>
      <c r="E149" s="2" t="s">
        <v>592</v>
      </c>
      <c r="F149" s="2" t="s">
        <v>583</v>
      </c>
      <c r="G149" s="2">
        <v>70</v>
      </c>
      <c r="H149" s="41">
        <v>0</v>
      </c>
      <c r="I149" s="2" t="s">
        <v>11</v>
      </c>
      <c r="J149" s="2" t="s">
        <v>85</v>
      </c>
      <c r="K149" s="2" t="s">
        <v>2452</v>
      </c>
      <c r="L149" s="2">
        <f>VLOOKUP(E149,Subarrendamiento!O:T,6,FALSE)</f>
        <v>2018</v>
      </c>
      <c r="M149" s="2" t="s">
        <v>605</v>
      </c>
      <c r="N149" s="2" t="s">
        <v>2470</v>
      </c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</row>
    <row r="150" spans="1:52" x14ac:dyDescent="0.3">
      <c r="A150" s="2" t="s">
        <v>605</v>
      </c>
      <c r="B150" s="2" t="s">
        <v>9</v>
      </c>
      <c r="C150" s="51">
        <v>1806</v>
      </c>
      <c r="D150" s="2" t="s">
        <v>593</v>
      </c>
      <c r="E150" s="2" t="s">
        <v>594</v>
      </c>
      <c r="F150" s="2" t="s">
        <v>583</v>
      </c>
      <c r="G150" s="2">
        <v>70</v>
      </c>
      <c r="H150" s="41">
        <v>0</v>
      </c>
      <c r="I150" s="2" t="s">
        <v>11</v>
      </c>
      <c r="J150" s="2" t="s">
        <v>85</v>
      </c>
      <c r="K150" s="2" t="s">
        <v>2452</v>
      </c>
      <c r="L150" s="2">
        <f>VLOOKUP(E150,Subarrendamiento!O:T,6,FALSE)</f>
        <v>2018</v>
      </c>
      <c r="M150" s="2" t="s">
        <v>605</v>
      </c>
      <c r="N150" s="2" t="s">
        <v>2470</v>
      </c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</row>
    <row r="151" spans="1:52" x14ac:dyDescent="0.3">
      <c r="A151" s="2" t="s">
        <v>148</v>
      </c>
      <c r="B151" s="2" t="s">
        <v>9</v>
      </c>
      <c r="C151" s="51" t="s">
        <v>156</v>
      </c>
      <c r="D151" s="2" t="s">
        <v>157</v>
      </c>
      <c r="E151" s="2" t="s">
        <v>158</v>
      </c>
      <c r="F151" s="2" t="s">
        <v>149</v>
      </c>
      <c r="G151" s="2">
        <v>70</v>
      </c>
      <c r="H151" s="41">
        <v>0</v>
      </c>
      <c r="I151" s="2" t="s">
        <v>11</v>
      </c>
      <c r="J151" s="2" t="s">
        <v>85</v>
      </c>
      <c r="K151" s="2" t="s">
        <v>86</v>
      </c>
      <c r="L151" s="2">
        <v>2018</v>
      </c>
      <c r="M151" s="2" t="s">
        <v>148</v>
      </c>
      <c r="N151" s="2" t="s">
        <v>2470</v>
      </c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</row>
    <row r="152" spans="1:52" x14ac:dyDescent="0.3">
      <c r="A152" s="2" t="s">
        <v>147</v>
      </c>
      <c r="B152" s="3" t="s">
        <v>9</v>
      </c>
      <c r="C152" s="52">
        <v>7209</v>
      </c>
      <c r="D152" s="3" t="s">
        <v>2449</v>
      </c>
      <c r="E152" s="3" t="s">
        <v>124</v>
      </c>
      <c r="F152" s="3" t="s">
        <v>486</v>
      </c>
      <c r="G152" s="3">
        <v>70</v>
      </c>
      <c r="H152" s="41">
        <v>0</v>
      </c>
      <c r="I152" s="3" t="s">
        <v>11</v>
      </c>
      <c r="J152" s="3" t="s">
        <v>12</v>
      </c>
      <c r="K152" s="3" t="s">
        <v>13</v>
      </c>
      <c r="L152" s="3">
        <v>2018</v>
      </c>
      <c r="M152" s="2" t="s">
        <v>147</v>
      </c>
      <c r="N152" s="2" t="s">
        <v>2470</v>
      </c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</row>
    <row r="153" spans="1:52" x14ac:dyDescent="0.3">
      <c r="A153" s="2" t="s">
        <v>148</v>
      </c>
      <c r="B153" s="2" t="s">
        <v>9</v>
      </c>
      <c r="C153" s="51" t="s">
        <v>159</v>
      </c>
      <c r="D153" s="2" t="s">
        <v>160</v>
      </c>
      <c r="E153" s="2" t="s">
        <v>161</v>
      </c>
      <c r="F153" s="2" t="s">
        <v>149</v>
      </c>
      <c r="G153" s="2">
        <v>70</v>
      </c>
      <c r="H153" s="41">
        <v>0</v>
      </c>
      <c r="I153" s="2" t="s">
        <v>11</v>
      </c>
      <c r="J153" s="2" t="s">
        <v>85</v>
      </c>
      <c r="K153" s="2" t="s">
        <v>86</v>
      </c>
      <c r="L153" s="2">
        <v>2018</v>
      </c>
      <c r="M153" s="2" t="s">
        <v>148</v>
      </c>
      <c r="N153" s="2" t="s">
        <v>2470</v>
      </c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</row>
    <row r="154" spans="1:52" x14ac:dyDescent="0.3">
      <c r="A154" s="2" t="s">
        <v>148</v>
      </c>
      <c r="B154" s="2" t="s">
        <v>9</v>
      </c>
      <c r="C154" s="51" t="s">
        <v>162</v>
      </c>
      <c r="D154" s="2" t="s">
        <v>163</v>
      </c>
      <c r="E154" s="2" t="s">
        <v>164</v>
      </c>
      <c r="F154" s="2" t="s">
        <v>149</v>
      </c>
      <c r="G154" s="2">
        <v>70</v>
      </c>
      <c r="H154" s="41">
        <v>0</v>
      </c>
      <c r="I154" s="2" t="s">
        <v>11</v>
      </c>
      <c r="J154" s="2" t="s">
        <v>85</v>
      </c>
      <c r="K154" s="2" t="s">
        <v>86</v>
      </c>
      <c r="L154" s="2">
        <v>2018</v>
      </c>
      <c r="M154" s="2" t="s">
        <v>148</v>
      </c>
      <c r="N154" s="2" t="s">
        <v>2470</v>
      </c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</row>
    <row r="155" spans="1:52" x14ac:dyDescent="0.3">
      <c r="A155" s="2" t="s">
        <v>148</v>
      </c>
      <c r="B155" s="2" t="s">
        <v>9</v>
      </c>
      <c r="C155" s="51" t="s">
        <v>153</v>
      </c>
      <c r="D155" s="2" t="s">
        <v>154</v>
      </c>
      <c r="E155" s="2" t="s">
        <v>155</v>
      </c>
      <c r="F155" s="2" t="s">
        <v>149</v>
      </c>
      <c r="G155" s="2">
        <v>70</v>
      </c>
      <c r="H155" s="41">
        <v>0</v>
      </c>
      <c r="I155" s="2" t="s">
        <v>11</v>
      </c>
      <c r="J155" s="2" t="s">
        <v>85</v>
      </c>
      <c r="K155" s="2" t="s">
        <v>86</v>
      </c>
      <c r="L155" s="2">
        <v>2018</v>
      </c>
      <c r="M155" s="2" t="s">
        <v>148</v>
      </c>
      <c r="N155" s="2" t="s">
        <v>2470</v>
      </c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</row>
    <row r="156" spans="1:52" x14ac:dyDescent="0.3">
      <c r="A156" s="2" t="s">
        <v>147</v>
      </c>
      <c r="B156" s="3" t="s">
        <v>9</v>
      </c>
      <c r="C156" s="52">
        <v>7211</v>
      </c>
      <c r="D156" s="3" t="s">
        <v>2450</v>
      </c>
      <c r="E156" s="3" t="s">
        <v>128</v>
      </c>
      <c r="F156" s="3" t="s">
        <v>486</v>
      </c>
      <c r="G156" s="3">
        <v>70</v>
      </c>
      <c r="H156" s="41">
        <v>0</v>
      </c>
      <c r="I156" s="3" t="s">
        <v>11</v>
      </c>
      <c r="J156" s="3" t="s">
        <v>12</v>
      </c>
      <c r="K156" s="3" t="s">
        <v>13</v>
      </c>
      <c r="L156" s="3">
        <v>2018</v>
      </c>
      <c r="M156" s="2" t="s">
        <v>147</v>
      </c>
      <c r="N156" s="2" t="s">
        <v>2470</v>
      </c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</row>
    <row r="157" spans="1:52" x14ac:dyDescent="0.3">
      <c r="A157" s="2" t="s">
        <v>148</v>
      </c>
      <c r="B157" s="2" t="s">
        <v>9</v>
      </c>
      <c r="C157" s="51">
        <v>7015</v>
      </c>
      <c r="D157" s="2" t="s">
        <v>454</v>
      </c>
      <c r="E157" s="2" t="s">
        <v>455</v>
      </c>
      <c r="F157" s="2" t="s">
        <v>486</v>
      </c>
      <c r="G157" s="2">
        <v>70</v>
      </c>
      <c r="H157" s="41">
        <v>0</v>
      </c>
      <c r="I157" s="2" t="s">
        <v>11</v>
      </c>
      <c r="J157" s="2" t="s">
        <v>85</v>
      </c>
      <c r="K157" s="2" t="s">
        <v>86</v>
      </c>
      <c r="L157" s="2">
        <v>2018</v>
      </c>
      <c r="M157" s="2" t="s">
        <v>148</v>
      </c>
      <c r="N157" s="2" t="s">
        <v>2470</v>
      </c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</row>
    <row r="158" spans="1:52" x14ac:dyDescent="0.3">
      <c r="A158" s="2" t="s">
        <v>148</v>
      </c>
      <c r="B158" s="2" t="s">
        <v>9</v>
      </c>
      <c r="C158" s="51" t="s">
        <v>150</v>
      </c>
      <c r="D158" s="2" t="s">
        <v>151</v>
      </c>
      <c r="E158" s="2" t="s">
        <v>152</v>
      </c>
      <c r="F158" s="2" t="s">
        <v>149</v>
      </c>
      <c r="G158" s="2">
        <v>70</v>
      </c>
      <c r="H158" s="41">
        <v>0</v>
      </c>
      <c r="I158" s="2" t="s">
        <v>11</v>
      </c>
      <c r="J158" s="2" t="s">
        <v>85</v>
      </c>
      <c r="K158" s="2" t="s">
        <v>86</v>
      </c>
      <c r="L158" s="2">
        <v>2018</v>
      </c>
      <c r="M158" s="2" t="s">
        <v>148</v>
      </c>
      <c r="N158" s="2" t="s">
        <v>2470</v>
      </c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</row>
    <row r="159" spans="1:52" x14ac:dyDescent="0.3">
      <c r="A159" s="2" t="s">
        <v>148</v>
      </c>
      <c r="B159" s="2" t="s">
        <v>9</v>
      </c>
      <c r="C159" s="51" t="s">
        <v>165</v>
      </c>
      <c r="D159" s="2" t="s">
        <v>166</v>
      </c>
      <c r="E159" s="2" t="s">
        <v>167</v>
      </c>
      <c r="F159" s="2" t="s">
        <v>149</v>
      </c>
      <c r="G159" s="2">
        <v>70</v>
      </c>
      <c r="H159" s="41">
        <v>0</v>
      </c>
      <c r="I159" s="2" t="s">
        <v>11</v>
      </c>
      <c r="J159" s="2" t="s">
        <v>85</v>
      </c>
      <c r="K159" s="2" t="s">
        <v>86</v>
      </c>
      <c r="L159" s="2">
        <v>2018</v>
      </c>
      <c r="M159" s="2" t="s">
        <v>148</v>
      </c>
      <c r="N159" s="2" t="s">
        <v>2470</v>
      </c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</row>
    <row r="160" spans="1:52" x14ac:dyDescent="0.3">
      <c r="A160" s="2" t="s">
        <v>148</v>
      </c>
      <c r="B160" s="2" t="s">
        <v>9</v>
      </c>
      <c r="C160" s="51" t="s">
        <v>265</v>
      </c>
      <c r="D160" s="2" t="s">
        <v>266</v>
      </c>
      <c r="E160" s="2" t="s">
        <v>267</v>
      </c>
      <c r="F160" s="2" t="s">
        <v>149</v>
      </c>
      <c r="G160" s="2">
        <v>50</v>
      </c>
      <c r="H160" s="41">
        <v>0</v>
      </c>
      <c r="I160" s="2" t="s">
        <v>11</v>
      </c>
      <c r="J160" s="2" t="s">
        <v>85</v>
      </c>
      <c r="K160" s="2" t="s">
        <v>86</v>
      </c>
      <c r="L160" s="2">
        <v>2020</v>
      </c>
      <c r="M160" s="2" t="s">
        <v>148</v>
      </c>
      <c r="N160" s="2" t="s">
        <v>2470</v>
      </c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</row>
    <row r="161" spans="1:52" x14ac:dyDescent="0.3">
      <c r="A161" s="2" t="s">
        <v>148</v>
      </c>
      <c r="B161" s="2" t="s">
        <v>9</v>
      </c>
      <c r="C161" s="51" t="s">
        <v>271</v>
      </c>
      <c r="D161" s="2" t="s">
        <v>272</v>
      </c>
      <c r="E161" s="2" t="s">
        <v>2263</v>
      </c>
      <c r="F161" s="2" t="s">
        <v>149</v>
      </c>
      <c r="G161" s="2">
        <v>50</v>
      </c>
      <c r="H161" s="41">
        <v>0</v>
      </c>
      <c r="I161" s="2" t="s">
        <v>11</v>
      </c>
      <c r="J161" s="2" t="s">
        <v>85</v>
      </c>
      <c r="K161" s="2" t="s">
        <v>86</v>
      </c>
      <c r="L161" s="2">
        <v>2020</v>
      </c>
      <c r="M161" s="2" t="s">
        <v>148</v>
      </c>
      <c r="N161" s="2" t="s">
        <v>2470</v>
      </c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</row>
    <row r="162" spans="1:52" x14ac:dyDescent="0.3">
      <c r="A162" s="2" t="s">
        <v>148</v>
      </c>
      <c r="B162" s="2" t="s">
        <v>9</v>
      </c>
      <c r="C162" s="51" t="s">
        <v>273</v>
      </c>
      <c r="D162" s="2" t="s">
        <v>274</v>
      </c>
      <c r="E162" s="2" t="s">
        <v>275</v>
      </c>
      <c r="F162" s="2" t="s">
        <v>149</v>
      </c>
      <c r="G162" s="2">
        <v>50</v>
      </c>
      <c r="H162" s="41">
        <v>0</v>
      </c>
      <c r="I162" s="2" t="s">
        <v>11</v>
      </c>
      <c r="J162" s="2" t="s">
        <v>85</v>
      </c>
      <c r="K162" s="2" t="s">
        <v>86</v>
      </c>
      <c r="L162" s="2">
        <v>2020</v>
      </c>
      <c r="M162" s="2" t="s">
        <v>148</v>
      </c>
      <c r="N162" s="2" t="s">
        <v>2470</v>
      </c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</row>
    <row r="163" spans="1:52" x14ac:dyDescent="0.3">
      <c r="A163" s="2" t="s">
        <v>148</v>
      </c>
      <c r="B163" s="2" t="s">
        <v>9</v>
      </c>
      <c r="C163" s="51" t="s">
        <v>268</v>
      </c>
      <c r="D163" s="2" t="s">
        <v>269</v>
      </c>
      <c r="E163" s="2" t="s">
        <v>270</v>
      </c>
      <c r="F163" s="2" t="s">
        <v>149</v>
      </c>
      <c r="G163" s="2">
        <v>50</v>
      </c>
      <c r="H163" s="41">
        <v>0</v>
      </c>
      <c r="I163" s="2" t="s">
        <v>11</v>
      </c>
      <c r="J163" s="2" t="s">
        <v>85</v>
      </c>
      <c r="K163" s="2" t="s">
        <v>86</v>
      </c>
      <c r="L163" s="2">
        <v>2020</v>
      </c>
      <c r="M163" s="2" t="s">
        <v>148</v>
      </c>
      <c r="N163" s="2" t="s">
        <v>2470</v>
      </c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</row>
    <row r="164" spans="1:52" x14ac:dyDescent="0.3">
      <c r="A164" s="2" t="s">
        <v>148</v>
      </c>
      <c r="B164" s="2" t="s">
        <v>9</v>
      </c>
      <c r="C164" s="51" t="s">
        <v>259</v>
      </c>
      <c r="D164" s="2" t="s">
        <v>260</v>
      </c>
      <c r="E164" s="2" t="s">
        <v>261</v>
      </c>
      <c r="F164" s="2" t="s">
        <v>149</v>
      </c>
      <c r="G164" s="2">
        <v>50</v>
      </c>
      <c r="H164" s="41">
        <v>0</v>
      </c>
      <c r="I164" s="2" t="s">
        <v>11</v>
      </c>
      <c r="J164" s="2" t="s">
        <v>85</v>
      </c>
      <c r="K164" s="2" t="s">
        <v>86</v>
      </c>
      <c r="L164" s="2">
        <v>2020</v>
      </c>
      <c r="M164" s="2" t="s">
        <v>148</v>
      </c>
      <c r="N164" s="2" t="s">
        <v>2470</v>
      </c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</row>
    <row r="165" spans="1:52" x14ac:dyDescent="0.3">
      <c r="A165" s="2" t="s">
        <v>148</v>
      </c>
      <c r="B165" s="2" t="s">
        <v>9</v>
      </c>
      <c r="C165" s="51" t="s">
        <v>254</v>
      </c>
      <c r="D165" s="2" t="s">
        <v>255</v>
      </c>
      <c r="E165" s="2" t="s">
        <v>1695</v>
      </c>
      <c r="F165" s="2" t="s">
        <v>149</v>
      </c>
      <c r="G165" s="2">
        <v>50</v>
      </c>
      <c r="H165" s="41">
        <v>0</v>
      </c>
      <c r="I165" s="2" t="s">
        <v>11</v>
      </c>
      <c r="J165" s="2" t="s">
        <v>85</v>
      </c>
      <c r="K165" s="2" t="s">
        <v>86</v>
      </c>
      <c r="L165" s="2">
        <v>2020</v>
      </c>
      <c r="M165" s="2" t="s">
        <v>148</v>
      </c>
      <c r="N165" s="2" t="s">
        <v>2470</v>
      </c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</row>
    <row r="166" spans="1:52" x14ac:dyDescent="0.3">
      <c r="A166" s="2" t="s">
        <v>148</v>
      </c>
      <c r="B166" s="2" t="s">
        <v>9</v>
      </c>
      <c r="C166" s="51" t="s">
        <v>249</v>
      </c>
      <c r="D166" s="2" t="s">
        <v>250</v>
      </c>
      <c r="E166" s="2" t="s">
        <v>1652</v>
      </c>
      <c r="F166" s="2" t="s">
        <v>149</v>
      </c>
      <c r="G166" s="2">
        <v>50</v>
      </c>
      <c r="H166" s="41">
        <v>0</v>
      </c>
      <c r="I166" s="2" t="s">
        <v>11</v>
      </c>
      <c r="J166" s="2" t="s">
        <v>85</v>
      </c>
      <c r="K166" s="2" t="s">
        <v>86</v>
      </c>
      <c r="L166" s="2">
        <v>2020</v>
      </c>
      <c r="M166" s="2" t="s">
        <v>148</v>
      </c>
      <c r="N166" s="2" t="s">
        <v>2470</v>
      </c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</row>
    <row r="167" spans="1:52" x14ac:dyDescent="0.3">
      <c r="A167" s="2" t="s">
        <v>148</v>
      </c>
      <c r="B167" s="2" t="s">
        <v>9</v>
      </c>
      <c r="C167" s="51" t="s">
        <v>256</v>
      </c>
      <c r="D167" s="2" t="s">
        <v>257</v>
      </c>
      <c r="E167" s="2" t="s">
        <v>258</v>
      </c>
      <c r="F167" s="2" t="s">
        <v>149</v>
      </c>
      <c r="G167" s="2">
        <v>50</v>
      </c>
      <c r="H167" s="41">
        <v>0</v>
      </c>
      <c r="I167" s="2" t="s">
        <v>11</v>
      </c>
      <c r="J167" s="2" t="s">
        <v>85</v>
      </c>
      <c r="K167" s="2" t="s">
        <v>86</v>
      </c>
      <c r="L167" s="2">
        <v>2020</v>
      </c>
      <c r="M167" s="2" t="s">
        <v>148</v>
      </c>
      <c r="N167" s="2" t="s">
        <v>2470</v>
      </c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</row>
    <row r="168" spans="1:52" x14ac:dyDescent="0.3">
      <c r="A168" s="2" t="s">
        <v>148</v>
      </c>
      <c r="B168" s="2" t="s">
        <v>9</v>
      </c>
      <c r="C168" s="51" t="s">
        <v>251</v>
      </c>
      <c r="D168" s="2" t="s">
        <v>252</v>
      </c>
      <c r="E168" s="2" t="s">
        <v>253</v>
      </c>
      <c r="F168" s="2" t="s">
        <v>149</v>
      </c>
      <c r="G168" s="2">
        <v>50</v>
      </c>
      <c r="H168" s="41">
        <v>0</v>
      </c>
      <c r="I168" s="2" t="s">
        <v>11</v>
      </c>
      <c r="J168" s="2" t="s">
        <v>85</v>
      </c>
      <c r="K168" s="2" t="s">
        <v>86</v>
      </c>
      <c r="L168" s="2">
        <v>2020</v>
      </c>
      <c r="M168" s="2" t="s">
        <v>148</v>
      </c>
      <c r="N168" s="2" t="s">
        <v>2470</v>
      </c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</row>
    <row r="169" spans="1:52" x14ac:dyDescent="0.3">
      <c r="A169" s="2" t="s">
        <v>148</v>
      </c>
      <c r="B169" s="2" t="s">
        <v>9</v>
      </c>
      <c r="C169" s="51" t="s">
        <v>262</v>
      </c>
      <c r="D169" s="2" t="s">
        <v>263</v>
      </c>
      <c r="E169" s="2" t="s">
        <v>264</v>
      </c>
      <c r="F169" s="2" t="s">
        <v>149</v>
      </c>
      <c r="G169" s="2">
        <v>50</v>
      </c>
      <c r="H169" s="41">
        <v>0</v>
      </c>
      <c r="I169" s="2" t="s">
        <v>11</v>
      </c>
      <c r="J169" s="2" t="s">
        <v>85</v>
      </c>
      <c r="K169" s="2" t="s">
        <v>86</v>
      </c>
      <c r="L169" s="2">
        <v>2020</v>
      </c>
      <c r="M169" s="2" t="s">
        <v>148</v>
      </c>
      <c r="N169" s="2" t="s">
        <v>2470</v>
      </c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</row>
    <row r="170" spans="1:52" x14ac:dyDescent="0.3">
      <c r="A170" s="2" t="s">
        <v>148</v>
      </c>
      <c r="B170" s="2" t="s">
        <v>9</v>
      </c>
      <c r="C170" s="51">
        <v>3070</v>
      </c>
      <c r="D170" s="2" t="s">
        <v>361</v>
      </c>
      <c r="E170" s="2" t="s">
        <v>362</v>
      </c>
      <c r="F170" s="2" t="s">
        <v>486</v>
      </c>
      <c r="G170" s="2">
        <v>18</v>
      </c>
      <c r="H170" s="41"/>
      <c r="I170" s="2" t="s">
        <v>11</v>
      </c>
      <c r="J170" s="2" t="s">
        <v>85</v>
      </c>
      <c r="K170" s="2" t="s">
        <v>305</v>
      </c>
      <c r="L170" s="2">
        <v>2020</v>
      </c>
      <c r="M170" s="2" t="s">
        <v>148</v>
      </c>
      <c r="N170" s="2" t="s">
        <v>2477</v>
      </c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</row>
    <row r="171" spans="1:52" x14ac:dyDescent="0.3">
      <c r="A171" s="2" t="s">
        <v>148</v>
      </c>
      <c r="B171" s="2" t="s">
        <v>9</v>
      </c>
      <c r="C171" s="51">
        <v>3058</v>
      </c>
      <c r="D171" s="2" t="s">
        <v>339</v>
      </c>
      <c r="E171" s="2" t="s">
        <v>340</v>
      </c>
      <c r="F171" s="2" t="s">
        <v>486</v>
      </c>
      <c r="G171" s="2">
        <v>18</v>
      </c>
      <c r="H171" s="42" t="s">
        <v>2436</v>
      </c>
      <c r="I171" s="2" t="s">
        <v>11</v>
      </c>
      <c r="J171" s="2" t="s">
        <v>85</v>
      </c>
      <c r="K171" s="2" t="s">
        <v>305</v>
      </c>
      <c r="L171" s="2">
        <v>2020</v>
      </c>
      <c r="M171" s="2" t="s">
        <v>148</v>
      </c>
      <c r="N171" s="2" t="s">
        <v>2471</v>
      </c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</row>
    <row r="172" spans="1:52" x14ac:dyDescent="0.3">
      <c r="A172" s="2" t="s">
        <v>148</v>
      </c>
      <c r="B172" s="2" t="s">
        <v>9</v>
      </c>
      <c r="C172" s="51">
        <v>3075</v>
      </c>
      <c r="D172" s="2" t="s">
        <v>371</v>
      </c>
      <c r="E172" s="2" t="s">
        <v>372</v>
      </c>
      <c r="F172" s="2" t="s">
        <v>486</v>
      </c>
      <c r="G172" s="2">
        <v>18</v>
      </c>
      <c r="H172" s="42" t="s">
        <v>698</v>
      </c>
      <c r="I172" s="2" t="s">
        <v>11</v>
      </c>
      <c r="J172" s="2" t="s">
        <v>85</v>
      </c>
      <c r="K172" s="2" t="s">
        <v>305</v>
      </c>
      <c r="L172" s="2">
        <v>2020</v>
      </c>
      <c r="M172" s="2" t="s">
        <v>148</v>
      </c>
      <c r="N172" s="2" t="s">
        <v>2472</v>
      </c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</row>
    <row r="173" spans="1:52" x14ac:dyDescent="0.3">
      <c r="A173" s="2" t="s">
        <v>148</v>
      </c>
      <c r="B173" s="2" t="s">
        <v>9</v>
      </c>
      <c r="C173" s="51">
        <v>3082</v>
      </c>
      <c r="D173" s="2" t="s">
        <v>385</v>
      </c>
      <c r="E173" s="2" t="s">
        <v>386</v>
      </c>
      <c r="F173" s="2" t="s">
        <v>486</v>
      </c>
      <c r="G173" s="2">
        <v>18</v>
      </c>
      <c r="H173" s="41" t="s">
        <v>698</v>
      </c>
      <c r="I173" s="2" t="s">
        <v>11</v>
      </c>
      <c r="J173" s="2" t="s">
        <v>85</v>
      </c>
      <c r="K173" s="2" t="s">
        <v>305</v>
      </c>
      <c r="L173" s="2">
        <v>2020</v>
      </c>
      <c r="M173" s="2" t="s">
        <v>148</v>
      </c>
      <c r="N173" s="2" t="s">
        <v>2472</v>
      </c>
    </row>
    <row r="174" spans="1:52" x14ac:dyDescent="0.3">
      <c r="A174" s="2" t="s">
        <v>148</v>
      </c>
      <c r="B174" s="2" t="s">
        <v>9</v>
      </c>
      <c r="C174" s="51">
        <v>3066</v>
      </c>
      <c r="D174" s="2" t="s">
        <v>354</v>
      </c>
      <c r="E174" s="2" t="s">
        <v>355</v>
      </c>
      <c r="F174" s="2" t="s">
        <v>486</v>
      </c>
      <c r="G174" s="2">
        <v>18</v>
      </c>
      <c r="H174" s="41" t="s">
        <v>698</v>
      </c>
      <c r="I174" s="2" t="s">
        <v>11</v>
      </c>
      <c r="J174" s="2" t="s">
        <v>85</v>
      </c>
      <c r="K174" s="2" t="s">
        <v>305</v>
      </c>
      <c r="L174" s="2">
        <v>2020</v>
      </c>
      <c r="M174" s="2" t="s">
        <v>148</v>
      </c>
      <c r="N174" s="2" t="s">
        <v>2472</v>
      </c>
    </row>
    <row r="175" spans="1:52" x14ac:dyDescent="0.3">
      <c r="A175" s="2" t="s">
        <v>148</v>
      </c>
      <c r="B175" s="2" t="s">
        <v>9</v>
      </c>
      <c r="C175" s="51">
        <v>3085</v>
      </c>
      <c r="D175" s="2" t="s">
        <v>391</v>
      </c>
      <c r="E175" s="2" t="s">
        <v>392</v>
      </c>
      <c r="F175" s="2" t="s">
        <v>486</v>
      </c>
      <c r="G175" s="2">
        <v>18</v>
      </c>
      <c r="H175" s="41" t="s">
        <v>698</v>
      </c>
      <c r="I175" s="2" t="s">
        <v>11</v>
      </c>
      <c r="J175" s="2" t="s">
        <v>85</v>
      </c>
      <c r="K175" s="2" t="s">
        <v>305</v>
      </c>
      <c r="L175" s="2">
        <v>2020</v>
      </c>
      <c r="M175" s="2" t="s">
        <v>148</v>
      </c>
      <c r="N175" s="2" t="s">
        <v>2472</v>
      </c>
    </row>
    <row r="176" spans="1:52" x14ac:dyDescent="0.3">
      <c r="A176" s="2" t="s">
        <v>148</v>
      </c>
      <c r="B176" s="2" t="s">
        <v>9</v>
      </c>
      <c r="C176" s="51">
        <v>3080</v>
      </c>
      <c r="D176" s="2" t="s">
        <v>381</v>
      </c>
      <c r="E176" s="2" t="s">
        <v>382</v>
      </c>
      <c r="F176" s="2" t="s">
        <v>486</v>
      </c>
      <c r="G176" s="2">
        <v>18</v>
      </c>
      <c r="H176" s="41" t="s">
        <v>698</v>
      </c>
      <c r="I176" s="2" t="s">
        <v>11</v>
      </c>
      <c r="J176" s="2" t="s">
        <v>85</v>
      </c>
      <c r="K176" s="2" t="s">
        <v>305</v>
      </c>
      <c r="L176" s="2">
        <v>2020</v>
      </c>
      <c r="M176" s="2" t="s">
        <v>148</v>
      </c>
      <c r="N176" s="2" t="s">
        <v>2472</v>
      </c>
    </row>
    <row r="177" spans="1:52" x14ac:dyDescent="0.3">
      <c r="A177" s="2" t="s">
        <v>148</v>
      </c>
      <c r="B177" s="2" t="s">
        <v>9</v>
      </c>
      <c r="C177" s="51">
        <v>3086</v>
      </c>
      <c r="D177" s="2" t="s">
        <v>393</v>
      </c>
      <c r="E177" s="2" t="s">
        <v>394</v>
      </c>
      <c r="F177" s="2" t="s">
        <v>486</v>
      </c>
      <c r="G177" s="2">
        <v>18</v>
      </c>
      <c r="H177" s="41" t="s">
        <v>698</v>
      </c>
      <c r="I177" s="2" t="s">
        <v>11</v>
      </c>
      <c r="J177" s="2" t="s">
        <v>85</v>
      </c>
      <c r="K177" s="2" t="s">
        <v>305</v>
      </c>
      <c r="L177" s="2">
        <v>2020</v>
      </c>
      <c r="M177" s="2" t="s">
        <v>148</v>
      </c>
      <c r="N177" s="2" t="s">
        <v>2472</v>
      </c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</row>
    <row r="178" spans="1:52" x14ac:dyDescent="0.3">
      <c r="A178" s="2" t="s">
        <v>148</v>
      </c>
      <c r="B178" s="2" t="s">
        <v>9</v>
      </c>
      <c r="C178" s="51">
        <v>3051</v>
      </c>
      <c r="D178" s="2" t="s">
        <v>326</v>
      </c>
      <c r="E178" s="2" t="s">
        <v>327</v>
      </c>
      <c r="F178" s="2" t="s">
        <v>486</v>
      </c>
      <c r="G178" s="2">
        <v>18</v>
      </c>
      <c r="H178" s="41" t="s">
        <v>698</v>
      </c>
      <c r="I178" s="2" t="s">
        <v>11</v>
      </c>
      <c r="J178" s="2" t="s">
        <v>85</v>
      </c>
      <c r="K178" s="2" t="s">
        <v>305</v>
      </c>
      <c r="L178" s="2">
        <v>2020</v>
      </c>
      <c r="M178" s="2" t="s">
        <v>148</v>
      </c>
      <c r="N178" s="2" t="s">
        <v>2472</v>
      </c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</row>
    <row r="179" spans="1:52" x14ac:dyDescent="0.3">
      <c r="A179" s="2" t="s">
        <v>148</v>
      </c>
      <c r="B179" s="2" t="s">
        <v>9</v>
      </c>
      <c r="C179" s="62">
        <v>3050</v>
      </c>
      <c r="D179" s="2" t="s">
        <v>324</v>
      </c>
      <c r="E179" s="2" t="s">
        <v>325</v>
      </c>
      <c r="F179" s="2" t="s">
        <v>486</v>
      </c>
      <c r="G179" s="2">
        <v>18</v>
      </c>
      <c r="H179" s="59" t="s">
        <v>485</v>
      </c>
      <c r="I179" s="2" t="s">
        <v>11</v>
      </c>
      <c r="J179" s="2" t="s">
        <v>85</v>
      </c>
      <c r="K179" s="2" t="s">
        <v>305</v>
      </c>
      <c r="L179" s="2">
        <v>2020</v>
      </c>
      <c r="M179" s="2" t="s">
        <v>148</v>
      </c>
      <c r="N179" s="2" t="s">
        <v>2471</v>
      </c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</row>
    <row r="180" spans="1:52" x14ac:dyDescent="0.3">
      <c r="A180" s="2" t="s">
        <v>148</v>
      </c>
      <c r="B180" s="2" t="s">
        <v>9</v>
      </c>
      <c r="C180" s="51">
        <v>3077</v>
      </c>
      <c r="D180" s="2" t="s">
        <v>375</v>
      </c>
      <c r="E180" s="2" t="s">
        <v>376</v>
      </c>
      <c r="F180" s="2" t="s">
        <v>486</v>
      </c>
      <c r="G180" s="2">
        <v>18</v>
      </c>
      <c r="H180" s="42"/>
      <c r="I180" s="2" t="s">
        <v>11</v>
      </c>
      <c r="J180" s="2" t="s">
        <v>85</v>
      </c>
      <c r="K180" s="2" t="s">
        <v>305</v>
      </c>
      <c r="L180" s="2">
        <v>2020</v>
      </c>
      <c r="M180" s="2" t="s">
        <v>148</v>
      </c>
      <c r="N180" s="2" t="s">
        <v>2477</v>
      </c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</row>
    <row r="181" spans="1:52" x14ac:dyDescent="0.3">
      <c r="A181" s="2" t="s">
        <v>148</v>
      </c>
      <c r="B181" s="2" t="s">
        <v>9</v>
      </c>
      <c r="C181" s="51">
        <v>3076</v>
      </c>
      <c r="D181" s="2" t="s">
        <v>373</v>
      </c>
      <c r="E181" s="2" t="s">
        <v>374</v>
      </c>
      <c r="F181" s="2" t="s">
        <v>486</v>
      </c>
      <c r="G181" s="2">
        <v>18</v>
      </c>
      <c r="H181" s="42"/>
      <c r="I181" s="2" t="s">
        <v>11</v>
      </c>
      <c r="J181" s="2" t="s">
        <v>85</v>
      </c>
      <c r="K181" s="2" t="s">
        <v>305</v>
      </c>
      <c r="L181" s="2">
        <v>2020</v>
      </c>
      <c r="M181" s="2" t="s">
        <v>148</v>
      </c>
      <c r="N181" s="2" t="s">
        <v>2477</v>
      </c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</row>
    <row r="182" spans="1:52" x14ac:dyDescent="0.3">
      <c r="A182" s="2" t="s">
        <v>148</v>
      </c>
      <c r="B182" s="2" t="s">
        <v>9</v>
      </c>
      <c r="C182" s="51">
        <v>3079</v>
      </c>
      <c r="D182" s="2" t="s">
        <v>379</v>
      </c>
      <c r="E182" s="2" t="s">
        <v>380</v>
      </c>
      <c r="F182" s="2" t="s">
        <v>486</v>
      </c>
      <c r="G182" s="2">
        <v>18</v>
      </c>
      <c r="H182" s="41"/>
      <c r="I182" s="2" t="s">
        <v>11</v>
      </c>
      <c r="J182" s="2" t="s">
        <v>85</v>
      </c>
      <c r="K182" s="2" t="s">
        <v>305</v>
      </c>
      <c r="L182" s="2">
        <v>2020</v>
      </c>
      <c r="M182" s="2" t="s">
        <v>148</v>
      </c>
      <c r="N182" s="2" t="s">
        <v>2477</v>
      </c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</row>
    <row r="183" spans="1:52" x14ac:dyDescent="0.3">
      <c r="A183" s="2" t="s">
        <v>148</v>
      </c>
      <c r="B183" s="2" t="s">
        <v>9</v>
      </c>
      <c r="C183" s="62">
        <v>3057</v>
      </c>
      <c r="D183" s="2" t="s">
        <v>337</v>
      </c>
      <c r="E183" s="2" t="s">
        <v>338</v>
      </c>
      <c r="F183" s="2" t="s">
        <v>486</v>
      </c>
      <c r="G183" s="2">
        <v>18</v>
      </c>
      <c r="H183" s="58" t="s">
        <v>485</v>
      </c>
      <c r="I183" s="2" t="s">
        <v>11</v>
      </c>
      <c r="J183" s="2" t="s">
        <v>85</v>
      </c>
      <c r="K183" s="2" t="s">
        <v>305</v>
      </c>
      <c r="L183" s="2">
        <v>2020</v>
      </c>
      <c r="M183" s="2" t="s">
        <v>148</v>
      </c>
      <c r="N183" s="2" t="s">
        <v>2471</v>
      </c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</row>
    <row r="184" spans="1:52" x14ac:dyDescent="0.3">
      <c r="A184" s="2" t="s">
        <v>148</v>
      </c>
      <c r="B184" s="2" t="s">
        <v>9</v>
      </c>
      <c r="C184" s="62">
        <v>3040</v>
      </c>
      <c r="D184" s="2" t="s">
        <v>303</v>
      </c>
      <c r="E184" s="2" t="s">
        <v>304</v>
      </c>
      <c r="F184" s="2" t="s">
        <v>486</v>
      </c>
      <c r="G184" s="2">
        <v>18</v>
      </c>
      <c r="H184" s="58" t="s">
        <v>485</v>
      </c>
      <c r="I184" s="2" t="s">
        <v>11</v>
      </c>
      <c r="J184" s="2" t="s">
        <v>85</v>
      </c>
      <c r="K184" s="2" t="s">
        <v>305</v>
      </c>
      <c r="L184" s="2">
        <v>2020</v>
      </c>
      <c r="M184" s="2" t="s">
        <v>148</v>
      </c>
      <c r="N184" s="2" t="s">
        <v>2471</v>
      </c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</row>
    <row r="185" spans="1:52" x14ac:dyDescent="0.3">
      <c r="A185" s="2" t="s">
        <v>148</v>
      </c>
      <c r="B185" s="2" t="s">
        <v>9</v>
      </c>
      <c r="C185" s="62">
        <v>3048</v>
      </c>
      <c r="D185" s="2" t="s">
        <v>320</v>
      </c>
      <c r="E185" s="2" t="s">
        <v>321</v>
      </c>
      <c r="F185" s="2" t="s">
        <v>486</v>
      </c>
      <c r="G185" s="2">
        <v>18</v>
      </c>
      <c r="H185" s="58" t="s">
        <v>485</v>
      </c>
      <c r="I185" s="2" t="s">
        <v>11</v>
      </c>
      <c r="J185" s="2" t="s">
        <v>85</v>
      </c>
      <c r="K185" s="2" t="s">
        <v>305</v>
      </c>
      <c r="L185" s="2">
        <v>2020</v>
      </c>
      <c r="M185" s="2" t="s">
        <v>148</v>
      </c>
      <c r="N185" s="2" t="s">
        <v>2471</v>
      </c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</row>
    <row r="186" spans="1:52" x14ac:dyDescent="0.3">
      <c r="A186" s="2" t="s">
        <v>148</v>
      </c>
      <c r="B186" s="2" t="s">
        <v>9</v>
      </c>
      <c r="C186" s="51">
        <v>3047</v>
      </c>
      <c r="D186" s="2" t="s">
        <v>318</v>
      </c>
      <c r="E186" s="2" t="s">
        <v>319</v>
      </c>
      <c r="F186" s="2" t="s">
        <v>486</v>
      </c>
      <c r="G186" s="2">
        <v>18</v>
      </c>
      <c r="H186" s="42"/>
      <c r="I186" s="2" t="s">
        <v>11</v>
      </c>
      <c r="J186" s="2" t="s">
        <v>85</v>
      </c>
      <c r="K186" s="2" t="s">
        <v>305</v>
      </c>
      <c r="L186" s="2">
        <v>2020</v>
      </c>
      <c r="M186" s="2" t="s">
        <v>148</v>
      </c>
      <c r="N186" s="2" t="s">
        <v>2477</v>
      </c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</row>
    <row r="187" spans="1:52" x14ac:dyDescent="0.3">
      <c r="A187" s="2" t="s">
        <v>582</v>
      </c>
      <c r="B187" s="2" t="s">
        <v>9</v>
      </c>
      <c r="C187" s="51" t="s">
        <v>501</v>
      </c>
      <c r="D187" s="2" t="s">
        <v>535</v>
      </c>
      <c r="E187" s="2" t="s">
        <v>563</v>
      </c>
      <c r="F187" s="2" t="s">
        <v>8</v>
      </c>
      <c r="G187" s="2">
        <v>50</v>
      </c>
      <c r="H187" s="54" t="s">
        <v>2441</v>
      </c>
      <c r="I187" s="2" t="s">
        <v>11</v>
      </c>
      <c r="J187" s="2" t="s">
        <v>85</v>
      </c>
      <c r="K187" s="2" t="s">
        <v>2452</v>
      </c>
      <c r="L187" s="2">
        <v>2020</v>
      </c>
      <c r="M187" s="2" t="s">
        <v>489</v>
      </c>
      <c r="N187" s="2" t="s">
        <v>2470</v>
      </c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</row>
    <row r="188" spans="1:52" x14ac:dyDescent="0.3">
      <c r="A188" s="2" t="s">
        <v>148</v>
      </c>
      <c r="B188" s="2" t="s">
        <v>9</v>
      </c>
      <c r="C188" s="51">
        <v>3049</v>
      </c>
      <c r="D188" s="2" t="s">
        <v>322</v>
      </c>
      <c r="E188" s="2" t="s">
        <v>323</v>
      </c>
      <c r="F188" s="2" t="s">
        <v>486</v>
      </c>
      <c r="G188" s="2">
        <v>18</v>
      </c>
      <c r="H188" s="41"/>
      <c r="I188" s="2" t="s">
        <v>11</v>
      </c>
      <c r="J188" s="2" t="s">
        <v>85</v>
      </c>
      <c r="K188" s="2" t="s">
        <v>305</v>
      </c>
      <c r="L188" s="2">
        <v>2020</v>
      </c>
      <c r="M188" s="2" t="s">
        <v>148</v>
      </c>
      <c r="N188" s="2" t="s">
        <v>2477</v>
      </c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</row>
    <row r="189" spans="1:52" x14ac:dyDescent="0.3">
      <c r="A189" s="2" t="s">
        <v>148</v>
      </c>
      <c r="B189" s="2" t="s">
        <v>9</v>
      </c>
      <c r="C189" s="51">
        <v>3074</v>
      </c>
      <c r="D189" s="2" t="s">
        <v>369</v>
      </c>
      <c r="E189" s="2" t="s">
        <v>370</v>
      </c>
      <c r="F189" s="2" t="s">
        <v>486</v>
      </c>
      <c r="G189" s="2">
        <v>18</v>
      </c>
      <c r="H189" s="41"/>
      <c r="I189" s="2" t="s">
        <v>11</v>
      </c>
      <c r="J189" s="2" t="s">
        <v>85</v>
      </c>
      <c r="K189" s="2" t="s">
        <v>305</v>
      </c>
      <c r="L189" s="2">
        <v>2020</v>
      </c>
      <c r="M189" s="2" t="s">
        <v>148</v>
      </c>
      <c r="N189" s="2" t="s">
        <v>2477</v>
      </c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</row>
    <row r="190" spans="1:52" x14ac:dyDescent="0.3">
      <c r="A190" s="2" t="s">
        <v>148</v>
      </c>
      <c r="B190" s="2" t="s">
        <v>9</v>
      </c>
      <c r="C190" s="51">
        <v>3078</v>
      </c>
      <c r="D190" s="2" t="s">
        <v>377</v>
      </c>
      <c r="E190" s="2" t="s">
        <v>378</v>
      </c>
      <c r="F190" s="2" t="s">
        <v>486</v>
      </c>
      <c r="G190" s="2">
        <v>18</v>
      </c>
      <c r="H190" s="60" t="s">
        <v>487</v>
      </c>
      <c r="I190" s="2" t="s">
        <v>11</v>
      </c>
      <c r="J190" s="2" t="s">
        <v>85</v>
      </c>
      <c r="K190" s="2" t="s">
        <v>305</v>
      </c>
      <c r="L190" s="2">
        <v>2020</v>
      </c>
      <c r="M190" s="2" t="s">
        <v>148</v>
      </c>
      <c r="N190" s="2" t="s">
        <v>2471</v>
      </c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</row>
    <row r="191" spans="1:52" x14ac:dyDescent="0.3">
      <c r="A191" s="2" t="s">
        <v>148</v>
      </c>
      <c r="B191" s="2" t="s">
        <v>9</v>
      </c>
      <c r="C191" s="51">
        <v>3067</v>
      </c>
      <c r="D191" s="2" t="s">
        <v>356</v>
      </c>
      <c r="E191" s="2" t="s">
        <v>357</v>
      </c>
      <c r="F191" s="2" t="s">
        <v>486</v>
      </c>
      <c r="G191" s="2">
        <v>18</v>
      </c>
      <c r="H191" s="42"/>
      <c r="I191" s="2" t="s">
        <v>11</v>
      </c>
      <c r="J191" s="2" t="s">
        <v>85</v>
      </c>
      <c r="K191" s="2" t="s">
        <v>305</v>
      </c>
      <c r="L191" s="2">
        <v>2020</v>
      </c>
      <c r="M191" s="2" t="s">
        <v>148</v>
      </c>
      <c r="N191" s="2" t="s">
        <v>2477</v>
      </c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</row>
    <row r="192" spans="1:52" x14ac:dyDescent="0.3">
      <c r="A192" s="2" t="s">
        <v>148</v>
      </c>
      <c r="B192" s="2" t="s">
        <v>9</v>
      </c>
      <c r="C192" s="51">
        <v>3071</v>
      </c>
      <c r="D192" s="2" t="s">
        <v>363</v>
      </c>
      <c r="E192" s="2" t="s">
        <v>364</v>
      </c>
      <c r="F192" s="2" t="s">
        <v>486</v>
      </c>
      <c r="G192" s="2">
        <v>18</v>
      </c>
      <c r="H192" s="60" t="s">
        <v>487</v>
      </c>
      <c r="I192" s="2" t="s">
        <v>11</v>
      </c>
      <c r="J192" s="2" t="s">
        <v>85</v>
      </c>
      <c r="K192" s="2" t="s">
        <v>305</v>
      </c>
      <c r="L192" s="2">
        <v>2020</v>
      </c>
      <c r="M192" s="2" t="s">
        <v>148</v>
      </c>
      <c r="N192" s="2" t="s">
        <v>2471</v>
      </c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</row>
    <row r="193" spans="1:52" x14ac:dyDescent="0.3">
      <c r="A193" s="2" t="s">
        <v>148</v>
      </c>
      <c r="B193" s="2" t="s">
        <v>9</v>
      </c>
      <c r="C193" s="51">
        <v>3069</v>
      </c>
      <c r="D193" s="2" t="s">
        <v>359</v>
      </c>
      <c r="E193" s="2" t="s">
        <v>360</v>
      </c>
      <c r="F193" s="2" t="s">
        <v>486</v>
      </c>
      <c r="G193" s="2">
        <v>18</v>
      </c>
      <c r="H193" s="41"/>
      <c r="I193" s="2" t="s">
        <v>11</v>
      </c>
      <c r="J193" s="2" t="s">
        <v>85</v>
      </c>
      <c r="K193" s="2" t="s">
        <v>305</v>
      </c>
      <c r="L193" s="2">
        <v>2020</v>
      </c>
      <c r="M193" s="2" t="s">
        <v>148</v>
      </c>
      <c r="N193" s="2" t="s">
        <v>2477</v>
      </c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</row>
    <row r="194" spans="1:52" x14ac:dyDescent="0.3">
      <c r="A194" s="2" t="s">
        <v>148</v>
      </c>
      <c r="B194" s="2" t="s">
        <v>9</v>
      </c>
      <c r="C194" s="51">
        <v>3087</v>
      </c>
      <c r="D194" s="2" t="s">
        <v>395</v>
      </c>
      <c r="E194" s="2" t="s">
        <v>396</v>
      </c>
      <c r="F194" s="2" t="s">
        <v>486</v>
      </c>
      <c r="G194" s="2">
        <v>18</v>
      </c>
      <c r="H194" s="41"/>
      <c r="I194" s="2" t="s">
        <v>11</v>
      </c>
      <c r="J194" s="2" t="s">
        <v>85</v>
      </c>
      <c r="K194" s="2" t="s">
        <v>305</v>
      </c>
      <c r="L194" s="2">
        <v>2020</v>
      </c>
      <c r="M194" s="2" t="s">
        <v>148</v>
      </c>
      <c r="N194" s="2" t="s">
        <v>2477</v>
      </c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</row>
    <row r="195" spans="1:52" x14ac:dyDescent="0.3">
      <c r="A195" s="2" t="s">
        <v>148</v>
      </c>
      <c r="B195" s="2" t="s">
        <v>9</v>
      </c>
      <c r="C195" s="51">
        <v>3059</v>
      </c>
      <c r="D195" s="2" t="s">
        <v>341</v>
      </c>
      <c r="E195" s="2" t="s">
        <v>342</v>
      </c>
      <c r="F195" s="2" t="s">
        <v>486</v>
      </c>
      <c r="G195" s="2">
        <v>18</v>
      </c>
      <c r="H195" s="61" t="s">
        <v>487</v>
      </c>
      <c r="I195" s="2" t="s">
        <v>11</v>
      </c>
      <c r="J195" s="2" t="s">
        <v>85</v>
      </c>
      <c r="K195" s="2" t="s">
        <v>305</v>
      </c>
      <c r="L195" s="2">
        <v>2020</v>
      </c>
      <c r="M195" s="2" t="s">
        <v>148</v>
      </c>
      <c r="N195" s="2" t="s">
        <v>2471</v>
      </c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</row>
    <row r="196" spans="1:52" x14ac:dyDescent="0.3">
      <c r="A196" s="2" t="s">
        <v>148</v>
      </c>
      <c r="B196" s="2" t="s">
        <v>9</v>
      </c>
      <c r="C196" s="51">
        <v>3081</v>
      </c>
      <c r="D196" s="2" t="s">
        <v>383</v>
      </c>
      <c r="E196" s="2" t="s">
        <v>384</v>
      </c>
      <c r="F196" s="2" t="s">
        <v>486</v>
      </c>
      <c r="G196" s="2">
        <v>18</v>
      </c>
      <c r="H196" s="42"/>
      <c r="I196" s="2" t="s">
        <v>11</v>
      </c>
      <c r="J196" s="2" t="s">
        <v>85</v>
      </c>
      <c r="K196" s="2" t="s">
        <v>305</v>
      </c>
      <c r="L196" s="2">
        <v>2020</v>
      </c>
      <c r="M196" s="2" t="s">
        <v>148</v>
      </c>
      <c r="N196" s="2" t="s">
        <v>2477</v>
      </c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</row>
    <row r="197" spans="1:52" x14ac:dyDescent="0.3">
      <c r="A197" s="2" t="s">
        <v>148</v>
      </c>
      <c r="B197" s="2" t="s">
        <v>9</v>
      </c>
      <c r="C197" s="51">
        <v>3041</v>
      </c>
      <c r="D197" s="2" t="s">
        <v>306</v>
      </c>
      <c r="E197" s="2" t="s">
        <v>307</v>
      </c>
      <c r="F197" s="2" t="s">
        <v>486</v>
      </c>
      <c r="G197" s="2">
        <v>18</v>
      </c>
      <c r="H197" s="41"/>
      <c r="I197" s="2" t="s">
        <v>11</v>
      </c>
      <c r="J197" s="2" t="s">
        <v>85</v>
      </c>
      <c r="K197" s="2" t="s">
        <v>305</v>
      </c>
      <c r="L197" s="2">
        <v>2020</v>
      </c>
      <c r="M197" s="2" t="s">
        <v>148</v>
      </c>
      <c r="N197" s="2" t="s">
        <v>2477</v>
      </c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</row>
    <row r="198" spans="1:52" x14ac:dyDescent="0.3">
      <c r="A198" s="2" t="s">
        <v>148</v>
      </c>
      <c r="B198" s="2" t="s">
        <v>9</v>
      </c>
      <c r="C198" s="51">
        <v>3046</v>
      </c>
      <c r="D198" s="2" t="s">
        <v>316</v>
      </c>
      <c r="E198" s="2" t="s">
        <v>317</v>
      </c>
      <c r="F198" s="2" t="s">
        <v>486</v>
      </c>
      <c r="G198" s="2">
        <v>18</v>
      </c>
      <c r="H198" s="41"/>
      <c r="I198" s="2" t="s">
        <v>11</v>
      </c>
      <c r="J198" s="2" t="s">
        <v>85</v>
      </c>
      <c r="K198" s="2" t="s">
        <v>305</v>
      </c>
      <c r="L198" s="2">
        <v>2020</v>
      </c>
      <c r="M198" s="2" t="s">
        <v>148</v>
      </c>
      <c r="N198" s="2" t="s">
        <v>2477</v>
      </c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</row>
    <row r="199" spans="1:52" x14ac:dyDescent="0.3">
      <c r="A199" s="2" t="s">
        <v>148</v>
      </c>
      <c r="B199" s="2" t="s">
        <v>9</v>
      </c>
      <c r="C199" s="51">
        <v>3044</v>
      </c>
      <c r="D199" s="2" t="s">
        <v>312</v>
      </c>
      <c r="E199" s="50" t="s">
        <v>313</v>
      </c>
      <c r="F199" s="2" t="s">
        <v>486</v>
      </c>
      <c r="G199" s="2">
        <v>18</v>
      </c>
      <c r="H199" s="41"/>
      <c r="I199" s="2" t="s">
        <v>11</v>
      </c>
      <c r="J199" s="2" t="s">
        <v>85</v>
      </c>
      <c r="K199" s="2" t="s">
        <v>305</v>
      </c>
      <c r="L199" s="2">
        <v>2020</v>
      </c>
      <c r="M199" s="2" t="s">
        <v>148</v>
      </c>
      <c r="N199" s="2" t="s">
        <v>2477</v>
      </c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</row>
    <row r="200" spans="1:52" x14ac:dyDescent="0.3">
      <c r="A200" s="2" t="s">
        <v>148</v>
      </c>
      <c r="B200" s="2" t="s">
        <v>9</v>
      </c>
      <c r="C200" s="51">
        <v>3042</v>
      </c>
      <c r="D200" s="2" t="s">
        <v>308</v>
      </c>
      <c r="E200" s="2" t="s">
        <v>309</v>
      </c>
      <c r="F200" s="2" t="s">
        <v>486</v>
      </c>
      <c r="G200" s="2">
        <v>18</v>
      </c>
      <c r="H200" s="61" t="s">
        <v>487</v>
      </c>
      <c r="I200" s="2" t="s">
        <v>11</v>
      </c>
      <c r="J200" s="2" t="s">
        <v>85</v>
      </c>
      <c r="K200" s="2" t="s">
        <v>305</v>
      </c>
      <c r="L200" s="2">
        <v>2020</v>
      </c>
      <c r="M200" s="2" t="s">
        <v>148</v>
      </c>
      <c r="N200" s="2" t="s">
        <v>2471</v>
      </c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</row>
    <row r="201" spans="1:52" x14ac:dyDescent="0.3">
      <c r="A201" s="2" t="s">
        <v>148</v>
      </c>
      <c r="B201" s="2" t="s">
        <v>9</v>
      </c>
      <c r="C201" s="51">
        <v>3088</v>
      </c>
      <c r="D201" s="2" t="s">
        <v>397</v>
      </c>
      <c r="E201" s="2" t="s">
        <v>398</v>
      </c>
      <c r="F201" s="2" t="s">
        <v>486</v>
      </c>
      <c r="G201" s="2">
        <v>18</v>
      </c>
      <c r="H201" s="42" t="s">
        <v>2436</v>
      </c>
      <c r="I201" s="2" t="s">
        <v>11</v>
      </c>
      <c r="J201" s="2" t="s">
        <v>85</v>
      </c>
      <c r="K201" s="2" t="s">
        <v>305</v>
      </c>
      <c r="L201" s="2">
        <v>2020</v>
      </c>
      <c r="M201" s="2" t="s">
        <v>148</v>
      </c>
      <c r="N201" s="2" t="s">
        <v>2471</v>
      </c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</row>
    <row r="202" spans="1:52" x14ac:dyDescent="0.3">
      <c r="A202" s="2" t="s">
        <v>148</v>
      </c>
      <c r="B202" s="2" t="s">
        <v>9</v>
      </c>
      <c r="C202" s="51">
        <v>3072</v>
      </c>
      <c r="D202" s="2" t="s">
        <v>365</v>
      </c>
      <c r="E202" s="2" t="s">
        <v>366</v>
      </c>
      <c r="F202" s="2" t="s">
        <v>486</v>
      </c>
      <c r="G202" s="2">
        <v>18</v>
      </c>
      <c r="H202" s="41"/>
      <c r="I202" s="2" t="s">
        <v>11</v>
      </c>
      <c r="J202" s="2" t="s">
        <v>85</v>
      </c>
      <c r="K202" s="2" t="s">
        <v>305</v>
      </c>
      <c r="L202" s="2">
        <v>2020</v>
      </c>
      <c r="M202" s="2" t="s">
        <v>148</v>
      </c>
      <c r="N202" s="2" t="s">
        <v>2477</v>
      </c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</row>
    <row r="203" spans="1:52" x14ac:dyDescent="0.3">
      <c r="A203" s="2" t="s">
        <v>148</v>
      </c>
      <c r="B203" s="2" t="s">
        <v>9</v>
      </c>
      <c r="C203" s="51">
        <v>3055</v>
      </c>
      <c r="D203" s="2" t="s">
        <v>333</v>
      </c>
      <c r="E203" s="2" t="s">
        <v>334</v>
      </c>
      <c r="F203" s="2" t="s">
        <v>486</v>
      </c>
      <c r="G203" s="2">
        <v>18</v>
      </c>
      <c r="H203" s="42"/>
      <c r="I203" s="2" t="s">
        <v>11</v>
      </c>
      <c r="J203" s="2" t="s">
        <v>85</v>
      </c>
      <c r="K203" s="2" t="s">
        <v>305</v>
      </c>
      <c r="L203" s="2">
        <v>2020</v>
      </c>
      <c r="M203" s="2" t="s">
        <v>148</v>
      </c>
      <c r="N203" s="2" t="s">
        <v>2477</v>
      </c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</row>
    <row r="204" spans="1:52" x14ac:dyDescent="0.3">
      <c r="A204" s="2" t="s">
        <v>148</v>
      </c>
      <c r="B204" s="2" t="s">
        <v>9</v>
      </c>
      <c r="C204" s="51">
        <v>3073</v>
      </c>
      <c r="D204" s="2" t="s">
        <v>367</v>
      </c>
      <c r="E204" s="2" t="s">
        <v>368</v>
      </c>
      <c r="F204" s="2" t="s">
        <v>486</v>
      </c>
      <c r="G204" s="2">
        <v>18</v>
      </c>
      <c r="H204" s="41"/>
      <c r="I204" s="2" t="s">
        <v>11</v>
      </c>
      <c r="J204" s="2" t="s">
        <v>85</v>
      </c>
      <c r="K204" s="2" t="s">
        <v>305</v>
      </c>
      <c r="L204" s="2">
        <v>2020</v>
      </c>
      <c r="M204" s="2" t="s">
        <v>148</v>
      </c>
      <c r="N204" s="2" t="s">
        <v>2477</v>
      </c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</row>
    <row r="205" spans="1:52" x14ac:dyDescent="0.3">
      <c r="A205" s="2" t="s">
        <v>148</v>
      </c>
      <c r="B205" s="2" t="s">
        <v>9</v>
      </c>
      <c r="C205" s="51">
        <v>3083</v>
      </c>
      <c r="D205" s="2" t="s">
        <v>387</v>
      </c>
      <c r="E205" s="2" t="s">
        <v>388</v>
      </c>
      <c r="F205" s="2" t="s">
        <v>486</v>
      </c>
      <c r="G205" s="2">
        <v>18</v>
      </c>
      <c r="H205" s="41"/>
      <c r="I205" s="2" t="s">
        <v>11</v>
      </c>
      <c r="J205" s="2" t="s">
        <v>85</v>
      </c>
      <c r="K205" s="2" t="s">
        <v>305</v>
      </c>
      <c r="L205" s="2">
        <v>2020</v>
      </c>
      <c r="M205" s="2" t="s">
        <v>148</v>
      </c>
      <c r="N205" s="2" t="s">
        <v>2477</v>
      </c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</row>
    <row r="206" spans="1:52" x14ac:dyDescent="0.3">
      <c r="A206" s="2" t="s">
        <v>148</v>
      </c>
      <c r="B206" s="2" t="s">
        <v>9</v>
      </c>
      <c r="C206" s="51">
        <v>3052</v>
      </c>
      <c r="D206" s="2" t="s">
        <v>328</v>
      </c>
      <c r="E206" s="2" t="s">
        <v>329</v>
      </c>
      <c r="F206" s="2" t="s">
        <v>486</v>
      </c>
      <c r="G206" s="2">
        <v>18</v>
      </c>
      <c r="H206" s="41"/>
      <c r="I206" s="2" t="s">
        <v>11</v>
      </c>
      <c r="J206" s="2" t="s">
        <v>85</v>
      </c>
      <c r="K206" s="2" t="s">
        <v>305</v>
      </c>
      <c r="L206" s="2">
        <v>2020</v>
      </c>
      <c r="M206" s="2" t="s">
        <v>148</v>
      </c>
      <c r="N206" s="2" t="s">
        <v>2477</v>
      </c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  <c r="AY206"/>
      <c r="AZ206"/>
    </row>
    <row r="207" spans="1:52" x14ac:dyDescent="0.3">
      <c r="A207" s="2" t="s">
        <v>148</v>
      </c>
      <c r="B207" s="2" t="s">
        <v>9</v>
      </c>
      <c r="C207" s="51">
        <v>3064</v>
      </c>
      <c r="D207" s="2" t="s">
        <v>351</v>
      </c>
      <c r="E207" s="2" t="s">
        <v>352</v>
      </c>
      <c r="F207" s="2" t="s">
        <v>486</v>
      </c>
      <c r="G207" s="2">
        <v>18</v>
      </c>
      <c r="H207" s="58" t="s">
        <v>488</v>
      </c>
      <c r="I207" s="2" t="s">
        <v>11</v>
      </c>
      <c r="J207" s="2" t="s">
        <v>85</v>
      </c>
      <c r="K207" s="2" t="s">
        <v>305</v>
      </c>
      <c r="L207" s="2">
        <v>2020</v>
      </c>
      <c r="M207" s="2" t="s">
        <v>148</v>
      </c>
      <c r="N207" s="2" t="s">
        <v>2471</v>
      </c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  <c r="AY207"/>
      <c r="AZ207"/>
    </row>
    <row r="208" spans="1:52" x14ac:dyDescent="0.3">
      <c r="A208" s="2" t="s">
        <v>148</v>
      </c>
      <c r="B208" s="2" t="s">
        <v>9</v>
      </c>
      <c r="C208" s="51">
        <v>3089</v>
      </c>
      <c r="D208" s="2" t="s">
        <v>399</v>
      </c>
      <c r="E208" s="2" t="s">
        <v>400</v>
      </c>
      <c r="F208" s="2" t="s">
        <v>486</v>
      </c>
      <c r="G208" s="2">
        <v>18</v>
      </c>
      <c r="H208" s="42"/>
      <c r="I208" s="2" t="s">
        <v>11</v>
      </c>
      <c r="J208" s="2" t="s">
        <v>85</v>
      </c>
      <c r="K208" s="2" t="s">
        <v>305</v>
      </c>
      <c r="L208" s="2">
        <v>2020</v>
      </c>
      <c r="M208" s="2" t="s">
        <v>148</v>
      </c>
      <c r="N208" s="2" t="s">
        <v>2477</v>
      </c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</row>
    <row r="209" spans="1:52" x14ac:dyDescent="0.3">
      <c r="A209" s="2" t="s">
        <v>148</v>
      </c>
      <c r="B209" s="2" t="s">
        <v>9</v>
      </c>
      <c r="C209" s="51">
        <v>3056</v>
      </c>
      <c r="D209" s="2" t="s">
        <v>335</v>
      </c>
      <c r="E209" s="2" t="s">
        <v>336</v>
      </c>
      <c r="F209" s="2" t="s">
        <v>486</v>
      </c>
      <c r="G209" s="2">
        <v>18</v>
      </c>
      <c r="H209" s="59" t="s">
        <v>488</v>
      </c>
      <c r="I209" s="2" t="s">
        <v>11</v>
      </c>
      <c r="J209" s="2" t="s">
        <v>85</v>
      </c>
      <c r="K209" s="2" t="s">
        <v>305</v>
      </c>
      <c r="L209" s="2">
        <v>2020</v>
      </c>
      <c r="M209" s="2" t="s">
        <v>148</v>
      </c>
      <c r="N209" s="2" t="s">
        <v>2471</v>
      </c>
    </row>
    <row r="210" spans="1:52" x14ac:dyDescent="0.3">
      <c r="A210" s="2" t="s">
        <v>148</v>
      </c>
      <c r="B210" s="2" t="s">
        <v>9</v>
      </c>
      <c r="C210" s="51">
        <v>3043</v>
      </c>
      <c r="D210" s="2" t="s">
        <v>310</v>
      </c>
      <c r="E210" s="2" t="s">
        <v>311</v>
      </c>
      <c r="F210" s="2" t="s">
        <v>486</v>
      </c>
      <c r="G210" s="2">
        <v>18</v>
      </c>
      <c r="H210" s="41"/>
      <c r="I210" s="2" t="s">
        <v>11</v>
      </c>
      <c r="J210" s="2" t="s">
        <v>85</v>
      </c>
      <c r="K210" s="2" t="s">
        <v>305</v>
      </c>
      <c r="L210" s="2">
        <v>2020</v>
      </c>
      <c r="M210" s="2" t="s">
        <v>148</v>
      </c>
      <c r="N210" s="2" t="s">
        <v>2477</v>
      </c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  <c r="AW210"/>
      <c r="AX210"/>
      <c r="AY210"/>
      <c r="AZ210"/>
    </row>
    <row r="211" spans="1:52" x14ac:dyDescent="0.3">
      <c r="A211" s="2" t="s">
        <v>148</v>
      </c>
      <c r="B211" s="2" t="s">
        <v>9</v>
      </c>
      <c r="C211" s="51">
        <v>3045</v>
      </c>
      <c r="D211" s="2" t="s">
        <v>314</v>
      </c>
      <c r="E211" s="2" t="s">
        <v>315</v>
      </c>
      <c r="F211" s="2" t="s">
        <v>486</v>
      </c>
      <c r="G211" s="2">
        <v>18</v>
      </c>
      <c r="H211" s="59" t="s">
        <v>488</v>
      </c>
      <c r="I211" s="2" t="s">
        <v>11</v>
      </c>
      <c r="J211" s="2" t="s">
        <v>85</v>
      </c>
      <c r="K211" s="2" t="s">
        <v>305</v>
      </c>
      <c r="L211" s="2">
        <v>2020</v>
      </c>
      <c r="M211" s="2" t="s">
        <v>148</v>
      </c>
      <c r="N211" s="2" t="s">
        <v>2471</v>
      </c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  <c r="AW211"/>
      <c r="AX211"/>
      <c r="AY211"/>
      <c r="AZ211"/>
    </row>
    <row r="212" spans="1:52" x14ac:dyDescent="0.3">
      <c r="A212" s="2" t="s">
        <v>147</v>
      </c>
      <c r="B212" s="2" t="s">
        <v>9</v>
      </c>
      <c r="C212" s="51">
        <v>3061</v>
      </c>
      <c r="D212" s="2" t="s">
        <v>345</v>
      </c>
      <c r="E212" s="2" t="s">
        <v>346</v>
      </c>
      <c r="F212" s="2" t="s">
        <v>486</v>
      </c>
      <c r="G212" s="2">
        <v>18</v>
      </c>
      <c r="H212" s="42"/>
      <c r="I212" s="2" t="s">
        <v>11</v>
      </c>
      <c r="J212" s="2" t="s">
        <v>85</v>
      </c>
      <c r="K212" s="2" t="s">
        <v>305</v>
      </c>
      <c r="L212" s="2">
        <v>2020</v>
      </c>
      <c r="M212" s="2" t="s">
        <v>148</v>
      </c>
      <c r="N212" s="2" t="s">
        <v>2470</v>
      </c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</row>
    <row r="213" spans="1:52" x14ac:dyDescent="0.3">
      <c r="A213" s="2" t="s">
        <v>147</v>
      </c>
      <c r="B213" s="2" t="s">
        <v>9</v>
      </c>
      <c r="C213" s="51">
        <v>3060</v>
      </c>
      <c r="D213" s="2" t="s">
        <v>343</v>
      </c>
      <c r="E213" s="2" t="s">
        <v>344</v>
      </c>
      <c r="F213" s="2" t="s">
        <v>486</v>
      </c>
      <c r="G213" s="2">
        <v>18</v>
      </c>
      <c r="H213" s="41"/>
      <c r="I213" s="2" t="s">
        <v>11</v>
      </c>
      <c r="J213" s="2" t="s">
        <v>85</v>
      </c>
      <c r="K213" s="2" t="s">
        <v>305</v>
      </c>
      <c r="L213" s="2">
        <v>2020</v>
      </c>
      <c r="M213" s="2" t="s">
        <v>148</v>
      </c>
      <c r="N213" s="2" t="s">
        <v>2470</v>
      </c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  <c r="AY213"/>
      <c r="AZ213"/>
    </row>
    <row r="214" spans="1:52" x14ac:dyDescent="0.3">
      <c r="A214" s="2" t="s">
        <v>147</v>
      </c>
      <c r="B214" s="2" t="s">
        <v>9</v>
      </c>
      <c r="C214" s="51">
        <v>3084</v>
      </c>
      <c r="D214" s="2" t="s">
        <v>389</v>
      </c>
      <c r="E214" s="50" t="s">
        <v>390</v>
      </c>
      <c r="F214" s="2" t="s">
        <v>486</v>
      </c>
      <c r="G214" s="2">
        <v>18</v>
      </c>
      <c r="H214" s="41"/>
      <c r="I214" s="2" t="s">
        <v>11</v>
      </c>
      <c r="J214" s="2" t="s">
        <v>85</v>
      </c>
      <c r="K214" s="2" t="s">
        <v>305</v>
      </c>
      <c r="L214" s="2">
        <v>2020</v>
      </c>
      <c r="M214" s="2" t="s">
        <v>148</v>
      </c>
      <c r="N214" s="2" t="s">
        <v>2470</v>
      </c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/>
      <c r="AW214"/>
      <c r="AX214"/>
      <c r="AY214"/>
      <c r="AZ214"/>
    </row>
    <row r="215" spans="1:52" x14ac:dyDescent="0.3">
      <c r="A215" s="2" t="s">
        <v>148</v>
      </c>
      <c r="B215" s="2" t="s">
        <v>9</v>
      </c>
      <c r="C215" s="51">
        <v>4006</v>
      </c>
      <c r="D215" s="2" t="s">
        <v>411</v>
      </c>
      <c r="E215" s="2" t="s">
        <v>412</v>
      </c>
      <c r="F215" s="2" t="s">
        <v>486</v>
      </c>
      <c r="G215" s="2">
        <v>50</v>
      </c>
      <c r="H215" s="41" t="s">
        <v>2474</v>
      </c>
      <c r="I215" s="2" t="s">
        <v>11</v>
      </c>
      <c r="J215" s="2" t="s">
        <v>85</v>
      </c>
      <c r="K215" s="2" t="s">
        <v>86</v>
      </c>
      <c r="L215" s="2">
        <v>2021</v>
      </c>
      <c r="M215" s="2" t="s">
        <v>148</v>
      </c>
      <c r="N215" s="2" t="s">
        <v>2471</v>
      </c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  <c r="AW215"/>
      <c r="AX215"/>
      <c r="AY215"/>
      <c r="AZ215"/>
    </row>
    <row r="216" spans="1:52" x14ac:dyDescent="0.3">
      <c r="A216" s="2" t="s">
        <v>111</v>
      </c>
      <c r="B216" s="2" t="s">
        <v>9</v>
      </c>
      <c r="C216" s="51">
        <v>153</v>
      </c>
      <c r="D216" s="2" t="s">
        <v>116</v>
      </c>
      <c r="E216" s="2" t="s">
        <v>117</v>
      </c>
      <c r="F216" s="2" t="s">
        <v>82</v>
      </c>
      <c r="G216" s="2">
        <v>50</v>
      </c>
      <c r="H216" s="41">
        <v>0</v>
      </c>
      <c r="I216" s="2" t="s">
        <v>11</v>
      </c>
      <c r="J216" s="2" t="s">
        <v>85</v>
      </c>
      <c r="K216" s="2" t="s">
        <v>86</v>
      </c>
      <c r="L216" s="2">
        <v>2021</v>
      </c>
      <c r="M216" s="2" t="s">
        <v>111</v>
      </c>
      <c r="N216" s="2" t="s">
        <v>2470</v>
      </c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  <c r="AX216"/>
      <c r="AY216"/>
      <c r="AZ216"/>
    </row>
    <row r="217" spans="1:52" x14ac:dyDescent="0.3">
      <c r="A217" s="2" t="s">
        <v>148</v>
      </c>
      <c r="B217" s="2" t="s">
        <v>9</v>
      </c>
      <c r="C217" s="51">
        <v>4002</v>
      </c>
      <c r="D217" s="2" t="s">
        <v>403</v>
      </c>
      <c r="E217" s="2" t="s">
        <v>404</v>
      </c>
      <c r="F217" s="2" t="s">
        <v>486</v>
      </c>
      <c r="G217" s="2">
        <v>50</v>
      </c>
      <c r="H217" s="41" t="s">
        <v>485</v>
      </c>
      <c r="I217" s="2" t="s">
        <v>11</v>
      </c>
      <c r="J217" s="2" t="s">
        <v>85</v>
      </c>
      <c r="K217" s="2" t="s">
        <v>86</v>
      </c>
      <c r="L217" s="2">
        <v>2021</v>
      </c>
      <c r="M217" s="2" t="s">
        <v>148</v>
      </c>
      <c r="N217" s="2" t="s">
        <v>2471</v>
      </c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/>
      <c r="AW217"/>
      <c r="AX217"/>
      <c r="AY217"/>
      <c r="AZ217"/>
    </row>
    <row r="218" spans="1:52" x14ac:dyDescent="0.3">
      <c r="A218" s="2" t="s">
        <v>147</v>
      </c>
      <c r="B218" s="2" t="s">
        <v>9</v>
      </c>
      <c r="C218" s="51" t="s">
        <v>59</v>
      </c>
      <c r="D218" s="2" t="s">
        <v>60</v>
      </c>
      <c r="E218" s="2" t="s">
        <v>61</v>
      </c>
      <c r="F218" s="2" t="s">
        <v>8</v>
      </c>
      <c r="G218" s="2">
        <v>110</v>
      </c>
      <c r="H218" s="41">
        <v>0</v>
      </c>
      <c r="I218" s="2" t="s">
        <v>11</v>
      </c>
      <c r="J218" s="2" t="s">
        <v>12</v>
      </c>
      <c r="K218" s="2" t="s">
        <v>58</v>
      </c>
      <c r="L218" s="2">
        <v>2021</v>
      </c>
      <c r="M218" s="2" t="s">
        <v>147</v>
      </c>
      <c r="N218" s="2" t="s">
        <v>2470</v>
      </c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/>
      <c r="AW218"/>
      <c r="AX218"/>
      <c r="AY218"/>
      <c r="AZ218"/>
    </row>
    <row r="219" spans="1:52" x14ac:dyDescent="0.3">
      <c r="A219" s="2" t="s">
        <v>147</v>
      </c>
      <c r="B219" s="2" t="s">
        <v>9</v>
      </c>
      <c r="C219" s="51" t="s">
        <v>68</v>
      </c>
      <c r="D219" s="2" t="s">
        <v>69</v>
      </c>
      <c r="E219" s="2" t="s">
        <v>1844</v>
      </c>
      <c r="F219" s="2" t="s">
        <v>8</v>
      </c>
      <c r="G219" s="2">
        <v>110</v>
      </c>
      <c r="H219" s="41">
        <v>0</v>
      </c>
      <c r="I219" s="2" t="s">
        <v>11</v>
      </c>
      <c r="J219" s="2" t="s">
        <v>12</v>
      </c>
      <c r="K219" s="2" t="s">
        <v>58</v>
      </c>
      <c r="L219" s="2">
        <v>2021</v>
      </c>
      <c r="M219" s="2" t="s">
        <v>147</v>
      </c>
      <c r="N219" s="2" t="s">
        <v>2470</v>
      </c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/>
      <c r="AW219"/>
      <c r="AX219"/>
      <c r="AY219"/>
      <c r="AZ219"/>
    </row>
    <row r="220" spans="1:52" x14ac:dyDescent="0.3">
      <c r="A220" s="2" t="s">
        <v>148</v>
      </c>
      <c r="B220" s="2" t="s">
        <v>9</v>
      </c>
      <c r="C220" s="51">
        <v>5001</v>
      </c>
      <c r="D220" s="2" t="s">
        <v>421</v>
      </c>
      <c r="E220" s="2" t="s">
        <v>422</v>
      </c>
      <c r="F220" s="2" t="s">
        <v>486</v>
      </c>
      <c r="G220" s="2">
        <v>110</v>
      </c>
      <c r="H220" s="41">
        <v>0</v>
      </c>
      <c r="I220" s="2" t="s">
        <v>11</v>
      </c>
      <c r="J220" s="2" t="s">
        <v>85</v>
      </c>
      <c r="K220" s="2" t="s">
        <v>86</v>
      </c>
      <c r="L220" s="2">
        <v>2021</v>
      </c>
      <c r="M220" s="2" t="s">
        <v>148</v>
      </c>
      <c r="N220" s="2" t="s">
        <v>2470</v>
      </c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/>
      <c r="AW220"/>
      <c r="AX220"/>
      <c r="AY220"/>
      <c r="AZ220"/>
    </row>
    <row r="221" spans="1:52" x14ac:dyDescent="0.3">
      <c r="A221" s="2" t="s">
        <v>148</v>
      </c>
      <c r="B221" s="2" t="s">
        <v>9</v>
      </c>
      <c r="C221" s="51">
        <v>5002</v>
      </c>
      <c r="D221" s="2" t="s">
        <v>423</v>
      </c>
      <c r="E221" s="2" t="s">
        <v>424</v>
      </c>
      <c r="F221" s="2" t="s">
        <v>486</v>
      </c>
      <c r="G221" s="2">
        <v>110</v>
      </c>
      <c r="H221" s="41">
        <v>0</v>
      </c>
      <c r="I221" s="2" t="s">
        <v>11</v>
      </c>
      <c r="J221" s="2" t="s">
        <v>85</v>
      </c>
      <c r="K221" s="2" t="s">
        <v>86</v>
      </c>
      <c r="L221" s="2">
        <v>2021</v>
      </c>
      <c r="M221" s="2" t="s">
        <v>148</v>
      </c>
      <c r="N221" s="2" t="s">
        <v>2470</v>
      </c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/>
      <c r="AW221"/>
      <c r="AX221"/>
      <c r="AY221"/>
      <c r="AZ221"/>
    </row>
    <row r="222" spans="1:52" x14ac:dyDescent="0.3">
      <c r="A222" s="2" t="s">
        <v>147</v>
      </c>
      <c r="B222" s="2" t="s">
        <v>9</v>
      </c>
      <c r="C222" s="51" t="s">
        <v>70</v>
      </c>
      <c r="D222" s="2" t="s">
        <v>71</v>
      </c>
      <c r="E222" s="2" t="s">
        <v>1849</v>
      </c>
      <c r="F222" s="2" t="s">
        <v>8</v>
      </c>
      <c r="G222" s="2">
        <v>110</v>
      </c>
      <c r="H222" s="41">
        <v>0</v>
      </c>
      <c r="I222" s="2" t="s">
        <v>11</v>
      </c>
      <c r="J222" s="2" t="s">
        <v>12</v>
      </c>
      <c r="K222" s="2" t="s">
        <v>58</v>
      </c>
      <c r="L222" s="2">
        <v>2021</v>
      </c>
      <c r="M222" s="2" t="s">
        <v>147</v>
      </c>
      <c r="N222" s="2" t="s">
        <v>2470</v>
      </c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/>
      <c r="AW222"/>
      <c r="AX222"/>
      <c r="AY222"/>
      <c r="AZ222"/>
    </row>
    <row r="223" spans="1:52" x14ac:dyDescent="0.3">
      <c r="A223" s="2" t="s">
        <v>148</v>
      </c>
      <c r="B223" s="2" t="s">
        <v>9</v>
      </c>
      <c r="C223" s="51">
        <v>5003</v>
      </c>
      <c r="D223" s="2" t="s">
        <v>425</v>
      </c>
      <c r="E223" s="2" t="s">
        <v>2347</v>
      </c>
      <c r="F223" s="2" t="s">
        <v>486</v>
      </c>
      <c r="G223" s="2">
        <v>110</v>
      </c>
      <c r="H223" s="41">
        <v>0</v>
      </c>
      <c r="I223" s="2" t="s">
        <v>11</v>
      </c>
      <c r="J223" s="2" t="s">
        <v>85</v>
      </c>
      <c r="K223" s="2" t="s">
        <v>86</v>
      </c>
      <c r="L223" s="2">
        <v>2021</v>
      </c>
      <c r="M223" s="2" t="s">
        <v>148</v>
      </c>
      <c r="N223" s="2" t="s">
        <v>2470</v>
      </c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/>
      <c r="AW223"/>
      <c r="AX223"/>
      <c r="AY223"/>
      <c r="AZ223"/>
    </row>
    <row r="224" spans="1:52" x14ac:dyDescent="0.3">
      <c r="A224" s="2" t="s">
        <v>148</v>
      </c>
      <c r="B224" s="2" t="s">
        <v>9</v>
      </c>
      <c r="C224" s="51">
        <v>5005</v>
      </c>
      <c r="D224" s="2" t="s">
        <v>428</v>
      </c>
      <c r="E224" s="2" t="s">
        <v>429</v>
      </c>
      <c r="F224" s="2" t="s">
        <v>486</v>
      </c>
      <c r="G224" s="2">
        <v>110</v>
      </c>
      <c r="H224" s="41">
        <v>0</v>
      </c>
      <c r="I224" s="2" t="s">
        <v>11</v>
      </c>
      <c r="J224" s="2" t="s">
        <v>85</v>
      </c>
      <c r="K224" s="2" t="s">
        <v>86</v>
      </c>
      <c r="L224" s="2">
        <v>2021</v>
      </c>
      <c r="M224" s="2" t="s">
        <v>148</v>
      </c>
      <c r="N224" s="2" t="s">
        <v>2470</v>
      </c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/>
      <c r="AW224"/>
      <c r="AX224"/>
      <c r="AY224"/>
      <c r="AZ224"/>
    </row>
    <row r="225" spans="1:52" x14ac:dyDescent="0.3">
      <c r="A225" s="2" t="s">
        <v>92</v>
      </c>
      <c r="B225" s="2" t="s">
        <v>9</v>
      </c>
      <c r="C225" s="51">
        <v>115</v>
      </c>
      <c r="D225" s="2" t="s">
        <v>105</v>
      </c>
      <c r="E225" s="2" t="s">
        <v>106</v>
      </c>
      <c r="F225" s="2" t="s">
        <v>82</v>
      </c>
      <c r="G225" s="2">
        <v>110</v>
      </c>
      <c r="H225" s="41">
        <v>0</v>
      </c>
      <c r="I225" s="2" t="s">
        <v>11</v>
      </c>
      <c r="J225" s="2" t="s">
        <v>12</v>
      </c>
      <c r="K225" s="2" t="s">
        <v>86</v>
      </c>
      <c r="L225" s="2">
        <v>2021</v>
      </c>
      <c r="M225" s="2" t="s">
        <v>92</v>
      </c>
      <c r="N225" s="2" t="s">
        <v>2470</v>
      </c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/>
      <c r="AW225"/>
      <c r="AX225"/>
      <c r="AY225"/>
      <c r="AZ225"/>
    </row>
    <row r="226" spans="1:52" x14ac:dyDescent="0.3">
      <c r="A226" s="2" t="s">
        <v>147</v>
      </c>
      <c r="B226" s="2" t="s">
        <v>9</v>
      </c>
      <c r="C226" s="51" t="s">
        <v>55</v>
      </c>
      <c r="D226" s="2" t="s">
        <v>56</v>
      </c>
      <c r="E226" s="2" t="s">
        <v>57</v>
      </c>
      <c r="F226" s="2" t="s">
        <v>8</v>
      </c>
      <c r="G226" s="2">
        <v>110</v>
      </c>
      <c r="H226" s="41">
        <v>0</v>
      </c>
      <c r="I226" s="2" t="s">
        <v>11</v>
      </c>
      <c r="J226" s="2" t="s">
        <v>12</v>
      </c>
      <c r="K226" s="2" t="s">
        <v>58</v>
      </c>
      <c r="L226" s="2">
        <v>2021</v>
      </c>
      <c r="M226" s="2" t="s">
        <v>147</v>
      </c>
      <c r="N226" s="2" t="s">
        <v>2470</v>
      </c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/>
      <c r="AW226"/>
      <c r="AX226"/>
      <c r="AY226"/>
      <c r="AZ226"/>
    </row>
    <row r="227" spans="1:52" x14ac:dyDescent="0.3">
      <c r="A227" s="2" t="s">
        <v>92</v>
      </c>
      <c r="B227" s="2" t="s">
        <v>9</v>
      </c>
      <c r="C227" s="51">
        <v>113</v>
      </c>
      <c r="D227" s="2" t="s">
        <v>102</v>
      </c>
      <c r="E227" s="2" t="s">
        <v>1882</v>
      </c>
      <c r="F227" s="2" t="s">
        <v>82</v>
      </c>
      <c r="G227" s="2">
        <v>110</v>
      </c>
      <c r="H227" s="41">
        <v>0</v>
      </c>
      <c r="I227" s="2" t="s">
        <v>11</v>
      </c>
      <c r="J227" s="2" t="s">
        <v>12</v>
      </c>
      <c r="K227" s="2" t="s">
        <v>86</v>
      </c>
      <c r="L227" s="2">
        <v>2021</v>
      </c>
      <c r="M227" s="2" t="s">
        <v>92</v>
      </c>
      <c r="N227" s="2" t="s">
        <v>2470</v>
      </c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  <c r="AV227"/>
      <c r="AW227"/>
      <c r="AX227"/>
      <c r="AY227"/>
      <c r="AZ227"/>
    </row>
    <row r="228" spans="1:52" x14ac:dyDescent="0.3">
      <c r="A228" s="2" t="s">
        <v>148</v>
      </c>
      <c r="B228" s="2" t="s">
        <v>9</v>
      </c>
      <c r="C228" s="51">
        <v>5006</v>
      </c>
      <c r="D228" s="2" t="s">
        <v>430</v>
      </c>
      <c r="E228" s="2" t="s">
        <v>431</v>
      </c>
      <c r="F228" s="2" t="s">
        <v>486</v>
      </c>
      <c r="G228" s="2">
        <v>110</v>
      </c>
      <c r="H228" s="41">
        <v>0</v>
      </c>
      <c r="I228" s="2" t="s">
        <v>11</v>
      </c>
      <c r="J228" s="2" t="s">
        <v>85</v>
      </c>
      <c r="K228" s="2" t="s">
        <v>86</v>
      </c>
      <c r="L228" s="2">
        <v>2021</v>
      </c>
      <c r="M228" s="2" t="s">
        <v>148</v>
      </c>
      <c r="N228" s="2" t="s">
        <v>2470</v>
      </c>
    </row>
    <row r="229" spans="1:52" x14ac:dyDescent="0.3">
      <c r="A229" s="2" t="s">
        <v>92</v>
      </c>
      <c r="B229" s="2" t="s">
        <v>9</v>
      </c>
      <c r="C229" s="51">
        <v>108</v>
      </c>
      <c r="D229" s="2" t="s">
        <v>101</v>
      </c>
      <c r="E229" s="2" t="s">
        <v>1903</v>
      </c>
      <c r="F229" s="2" t="s">
        <v>82</v>
      </c>
      <c r="G229" s="2">
        <v>110</v>
      </c>
      <c r="H229" s="41">
        <v>0</v>
      </c>
      <c r="I229" s="2" t="s">
        <v>11</v>
      </c>
      <c r="J229" s="2" t="s">
        <v>12</v>
      </c>
      <c r="K229" s="2" t="s">
        <v>86</v>
      </c>
      <c r="L229" s="2">
        <v>2021</v>
      </c>
      <c r="M229" s="2" t="s">
        <v>92</v>
      </c>
      <c r="N229" s="2" t="s">
        <v>2470</v>
      </c>
    </row>
    <row r="230" spans="1:52" x14ac:dyDescent="0.3">
      <c r="A230" s="2" t="s">
        <v>147</v>
      </c>
      <c r="B230" s="2" t="s">
        <v>9</v>
      </c>
      <c r="C230" s="51" t="s">
        <v>62</v>
      </c>
      <c r="D230" s="2" t="s">
        <v>63</v>
      </c>
      <c r="E230" s="2" t="s">
        <v>64</v>
      </c>
      <c r="F230" s="2" t="s">
        <v>8</v>
      </c>
      <c r="G230" s="2">
        <v>110</v>
      </c>
      <c r="H230" s="41">
        <v>0</v>
      </c>
      <c r="I230" s="2" t="s">
        <v>11</v>
      </c>
      <c r="J230" s="2" t="s">
        <v>12</v>
      </c>
      <c r="K230" s="2" t="s">
        <v>58</v>
      </c>
      <c r="L230" s="2">
        <v>2021</v>
      </c>
      <c r="M230" s="2" t="s">
        <v>147</v>
      </c>
      <c r="N230" s="2" t="s">
        <v>2470</v>
      </c>
    </row>
    <row r="231" spans="1:52" x14ac:dyDescent="0.3">
      <c r="A231" s="2" t="s">
        <v>148</v>
      </c>
      <c r="B231" s="2" t="s">
        <v>9</v>
      </c>
      <c r="C231" s="51">
        <v>5004</v>
      </c>
      <c r="D231" s="2" t="s">
        <v>426</v>
      </c>
      <c r="E231" s="2" t="s">
        <v>427</v>
      </c>
      <c r="F231" s="2" t="s">
        <v>486</v>
      </c>
      <c r="G231" s="2">
        <v>110</v>
      </c>
      <c r="H231" s="41">
        <v>0</v>
      </c>
      <c r="I231" s="2" t="s">
        <v>11</v>
      </c>
      <c r="J231" s="2" t="s">
        <v>85</v>
      </c>
      <c r="K231" s="2" t="s">
        <v>86</v>
      </c>
      <c r="L231" s="2">
        <v>2021</v>
      </c>
      <c r="M231" s="2" t="s">
        <v>148</v>
      </c>
      <c r="N231" s="2" t="s">
        <v>2470</v>
      </c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  <c r="AV231"/>
      <c r="AW231"/>
      <c r="AX231"/>
      <c r="AY231"/>
      <c r="AZ231"/>
    </row>
    <row r="232" spans="1:52" x14ac:dyDescent="0.3">
      <c r="A232" s="2" t="s">
        <v>92</v>
      </c>
      <c r="B232" s="2" t="s">
        <v>9</v>
      </c>
      <c r="C232" s="51">
        <v>114</v>
      </c>
      <c r="D232" s="2" t="s">
        <v>103</v>
      </c>
      <c r="E232" s="2" t="s">
        <v>104</v>
      </c>
      <c r="F232" s="2" t="s">
        <v>82</v>
      </c>
      <c r="G232" s="2">
        <v>110</v>
      </c>
      <c r="H232" s="41">
        <v>0</v>
      </c>
      <c r="I232" s="2" t="s">
        <v>11</v>
      </c>
      <c r="J232" s="2" t="s">
        <v>12</v>
      </c>
      <c r="K232" s="2" t="s">
        <v>86</v>
      </c>
      <c r="L232" s="2">
        <v>2021</v>
      </c>
      <c r="M232" s="2" t="s">
        <v>92</v>
      </c>
      <c r="N232" s="2" t="s">
        <v>2470</v>
      </c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  <c r="AV232"/>
      <c r="AW232"/>
      <c r="AX232"/>
      <c r="AY232"/>
      <c r="AZ232"/>
    </row>
    <row r="233" spans="1:52" x14ac:dyDescent="0.3">
      <c r="A233" s="2" t="s">
        <v>147</v>
      </c>
      <c r="B233" s="2" t="s">
        <v>9</v>
      </c>
      <c r="C233" s="51" t="s">
        <v>65</v>
      </c>
      <c r="D233" s="2" t="s">
        <v>66</v>
      </c>
      <c r="E233" s="2" t="s">
        <v>67</v>
      </c>
      <c r="F233" s="2" t="s">
        <v>8</v>
      </c>
      <c r="G233" s="2">
        <v>110</v>
      </c>
      <c r="H233" s="41">
        <v>0</v>
      </c>
      <c r="I233" s="2" t="s">
        <v>11</v>
      </c>
      <c r="J233" s="2" t="s">
        <v>12</v>
      </c>
      <c r="K233" s="2" t="s">
        <v>58</v>
      </c>
      <c r="L233" s="2">
        <v>2021</v>
      </c>
      <c r="M233" s="2" t="s">
        <v>147</v>
      </c>
      <c r="N233" s="2" t="s">
        <v>2470</v>
      </c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  <c r="AV233"/>
      <c r="AW233"/>
      <c r="AX233"/>
      <c r="AY233"/>
      <c r="AZ233"/>
    </row>
    <row r="234" spans="1:52" x14ac:dyDescent="0.3">
      <c r="A234" s="2" t="s">
        <v>92</v>
      </c>
      <c r="B234" s="2" t="s">
        <v>9</v>
      </c>
      <c r="C234" s="51">
        <v>117</v>
      </c>
      <c r="D234" s="2" t="s">
        <v>109</v>
      </c>
      <c r="E234" s="2" t="s">
        <v>110</v>
      </c>
      <c r="F234" s="2" t="s">
        <v>82</v>
      </c>
      <c r="G234" s="2">
        <v>110</v>
      </c>
      <c r="H234" s="41">
        <v>0</v>
      </c>
      <c r="I234" s="2" t="s">
        <v>11</v>
      </c>
      <c r="J234" s="2" t="s">
        <v>12</v>
      </c>
      <c r="K234" s="2" t="s">
        <v>86</v>
      </c>
      <c r="L234" s="2">
        <v>2021</v>
      </c>
      <c r="M234" s="2" t="s">
        <v>92</v>
      </c>
      <c r="N234" s="2" t="s">
        <v>2470</v>
      </c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  <c r="AV234"/>
      <c r="AW234"/>
      <c r="AX234"/>
      <c r="AY234"/>
      <c r="AZ234"/>
    </row>
    <row r="235" spans="1:52" x14ac:dyDescent="0.3">
      <c r="A235" s="2" t="s">
        <v>147</v>
      </c>
      <c r="B235" s="2" t="s">
        <v>9</v>
      </c>
      <c r="C235" s="51" t="s">
        <v>72</v>
      </c>
      <c r="D235" s="2" t="s">
        <v>73</v>
      </c>
      <c r="E235" s="2" t="s">
        <v>1822</v>
      </c>
      <c r="F235" s="2" t="s">
        <v>8</v>
      </c>
      <c r="G235" s="2">
        <v>70</v>
      </c>
      <c r="H235" s="41">
        <v>0</v>
      </c>
      <c r="I235" s="2" t="s">
        <v>11</v>
      </c>
      <c r="J235" s="2" t="s">
        <v>12</v>
      </c>
      <c r="K235" s="2" t="s">
        <v>13</v>
      </c>
      <c r="L235" s="2">
        <v>2021</v>
      </c>
      <c r="M235" s="2" t="s">
        <v>147</v>
      </c>
      <c r="N235" s="2" t="s">
        <v>2470</v>
      </c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  <c r="AV235"/>
      <c r="AW235"/>
      <c r="AX235"/>
      <c r="AY235"/>
      <c r="AZ235"/>
    </row>
    <row r="236" spans="1:52" x14ac:dyDescent="0.3">
      <c r="A236" s="2" t="s">
        <v>147</v>
      </c>
      <c r="B236" s="3" t="s">
        <v>9</v>
      </c>
      <c r="C236" s="52">
        <v>7200</v>
      </c>
      <c r="D236" s="3" t="s">
        <v>121</v>
      </c>
      <c r="E236" s="3" t="s">
        <v>1761</v>
      </c>
      <c r="F236" s="3" t="s">
        <v>486</v>
      </c>
      <c r="G236" s="3">
        <v>70</v>
      </c>
      <c r="H236" s="41">
        <v>0</v>
      </c>
      <c r="I236" s="3" t="s">
        <v>11</v>
      </c>
      <c r="J236" s="3" t="s">
        <v>12</v>
      </c>
      <c r="K236" s="3" t="s">
        <v>13</v>
      </c>
      <c r="L236" s="3">
        <v>2021</v>
      </c>
      <c r="M236" s="2" t="s">
        <v>147</v>
      </c>
      <c r="N236" s="2" t="s">
        <v>2470</v>
      </c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/>
      <c r="AM236"/>
      <c r="AN236"/>
      <c r="AO236"/>
      <c r="AP236"/>
      <c r="AQ236"/>
      <c r="AR236"/>
      <c r="AS236"/>
      <c r="AT236"/>
      <c r="AU236"/>
      <c r="AV236"/>
      <c r="AW236"/>
      <c r="AX236"/>
      <c r="AY236"/>
      <c r="AZ236"/>
    </row>
    <row r="237" spans="1:52" x14ac:dyDescent="0.3">
      <c r="A237" s="2" t="s">
        <v>148</v>
      </c>
      <c r="B237" s="2" t="s">
        <v>9</v>
      </c>
      <c r="C237" s="51">
        <v>4010</v>
      </c>
      <c r="D237" s="2" t="s">
        <v>419</v>
      </c>
      <c r="E237" s="2" t="s">
        <v>420</v>
      </c>
      <c r="F237" s="2" t="s">
        <v>486</v>
      </c>
      <c r="G237" s="2">
        <v>50</v>
      </c>
      <c r="H237" s="42" t="s">
        <v>485</v>
      </c>
      <c r="I237" s="2" t="s">
        <v>11</v>
      </c>
      <c r="J237" s="2" t="s">
        <v>85</v>
      </c>
      <c r="K237" s="2" t="s">
        <v>86</v>
      </c>
      <c r="L237" s="2">
        <v>2021</v>
      </c>
      <c r="M237" s="2" t="s">
        <v>148</v>
      </c>
      <c r="N237" s="2" t="s">
        <v>2471</v>
      </c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  <c r="AM237"/>
      <c r="AN237"/>
      <c r="AO237"/>
      <c r="AP237"/>
      <c r="AQ237"/>
      <c r="AR237"/>
      <c r="AS237"/>
      <c r="AT237"/>
      <c r="AU237"/>
      <c r="AV237"/>
      <c r="AW237"/>
      <c r="AX237"/>
      <c r="AY237"/>
      <c r="AZ237"/>
    </row>
    <row r="238" spans="1:52" x14ac:dyDescent="0.3">
      <c r="A238" s="2" t="s">
        <v>148</v>
      </c>
      <c r="B238" s="2" t="s">
        <v>9</v>
      </c>
      <c r="C238" s="51">
        <v>3200</v>
      </c>
      <c r="D238" s="2" t="s">
        <v>2429</v>
      </c>
      <c r="E238" s="2" t="s">
        <v>2430</v>
      </c>
      <c r="F238" s="2" t="s">
        <v>486</v>
      </c>
      <c r="G238" s="2">
        <v>18</v>
      </c>
      <c r="H238" s="42" t="s">
        <v>2475</v>
      </c>
      <c r="I238" s="2" t="s">
        <v>2383</v>
      </c>
      <c r="J238" s="2" t="s">
        <v>2409</v>
      </c>
      <c r="K238" s="2" t="s">
        <v>2435</v>
      </c>
      <c r="L238" s="2">
        <v>2021</v>
      </c>
      <c r="M238" s="2" t="s">
        <v>148</v>
      </c>
      <c r="N238" s="2" t="s">
        <v>2471</v>
      </c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  <c r="AM238"/>
      <c r="AN238"/>
      <c r="AO238"/>
      <c r="AP238"/>
      <c r="AQ238"/>
      <c r="AR238"/>
      <c r="AS238"/>
      <c r="AT238"/>
      <c r="AU238"/>
      <c r="AV238"/>
      <c r="AW238"/>
      <c r="AX238"/>
      <c r="AY238"/>
      <c r="AZ238"/>
    </row>
    <row r="239" spans="1:52" x14ac:dyDescent="0.3">
      <c r="A239" s="2" t="s">
        <v>148</v>
      </c>
      <c r="B239" s="2" t="s">
        <v>9</v>
      </c>
      <c r="C239" s="51">
        <v>3201</v>
      </c>
      <c r="D239" s="2" t="s">
        <v>2431</v>
      </c>
      <c r="E239" s="2" t="s">
        <v>2432</v>
      </c>
      <c r="F239" s="2" t="s">
        <v>486</v>
      </c>
      <c r="G239" s="2">
        <v>18</v>
      </c>
      <c r="H239" s="42" t="s">
        <v>2475</v>
      </c>
      <c r="I239" s="2" t="s">
        <v>2383</v>
      </c>
      <c r="J239" s="2" t="s">
        <v>2409</v>
      </c>
      <c r="K239" s="2" t="s">
        <v>2435</v>
      </c>
      <c r="L239" s="2">
        <v>2021</v>
      </c>
      <c r="M239" s="2" t="s">
        <v>148</v>
      </c>
      <c r="N239" s="2" t="s">
        <v>2471</v>
      </c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  <c r="AM239"/>
      <c r="AN239"/>
      <c r="AO239"/>
      <c r="AP239"/>
      <c r="AQ239"/>
      <c r="AR239"/>
      <c r="AS239"/>
      <c r="AT239"/>
      <c r="AU239"/>
      <c r="AV239"/>
      <c r="AW239"/>
      <c r="AX239"/>
      <c r="AY239"/>
      <c r="AZ239"/>
    </row>
    <row r="240" spans="1:52" x14ac:dyDescent="0.3">
      <c r="A240" s="2" t="s">
        <v>148</v>
      </c>
      <c r="B240" s="2" t="s">
        <v>9</v>
      </c>
      <c r="C240" s="51">
        <v>3202</v>
      </c>
      <c r="D240" s="2" t="s">
        <v>2433</v>
      </c>
      <c r="E240" s="2" t="s">
        <v>2434</v>
      </c>
      <c r="F240" s="2" t="s">
        <v>486</v>
      </c>
      <c r="G240" s="2">
        <v>18</v>
      </c>
      <c r="H240" s="42" t="s">
        <v>2475</v>
      </c>
      <c r="I240" s="2" t="s">
        <v>2383</v>
      </c>
      <c r="J240" s="2" t="s">
        <v>2409</v>
      </c>
      <c r="K240" s="2" t="s">
        <v>2435</v>
      </c>
      <c r="L240" s="2">
        <v>2021</v>
      </c>
      <c r="M240" s="2" t="s">
        <v>148</v>
      </c>
      <c r="N240" s="2" t="s">
        <v>2471</v>
      </c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  <c r="AM240"/>
      <c r="AN240"/>
      <c r="AO240"/>
      <c r="AP240"/>
      <c r="AQ240"/>
      <c r="AR240"/>
      <c r="AS240"/>
      <c r="AT240"/>
      <c r="AU240"/>
      <c r="AV240"/>
      <c r="AW240"/>
      <c r="AX240"/>
      <c r="AY240"/>
      <c r="AZ240"/>
    </row>
    <row r="241" spans="1:52" x14ac:dyDescent="0.3">
      <c r="A241" s="2" t="s">
        <v>148</v>
      </c>
      <c r="B241" s="2" t="s">
        <v>9</v>
      </c>
      <c r="C241" s="51">
        <v>3111</v>
      </c>
      <c r="D241" s="2" t="s">
        <v>2359</v>
      </c>
      <c r="E241" s="2" t="s">
        <v>2376</v>
      </c>
      <c r="F241" s="2" t="s">
        <v>486</v>
      </c>
      <c r="G241" s="2">
        <v>18</v>
      </c>
      <c r="H241" s="42"/>
      <c r="I241" s="2" t="s">
        <v>2383</v>
      </c>
      <c r="J241" s="2" t="s">
        <v>85</v>
      </c>
      <c r="K241" s="2" t="s">
        <v>2384</v>
      </c>
      <c r="L241" s="2">
        <v>2021</v>
      </c>
      <c r="M241" s="2" t="s">
        <v>148</v>
      </c>
      <c r="N241" s="2" t="s">
        <v>2477</v>
      </c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  <c r="AM241"/>
      <c r="AN241"/>
      <c r="AO241"/>
      <c r="AP241"/>
      <c r="AQ241"/>
      <c r="AR241"/>
      <c r="AS241"/>
      <c r="AT241"/>
      <c r="AU241"/>
      <c r="AV241"/>
      <c r="AW241"/>
      <c r="AX241"/>
      <c r="AY241"/>
      <c r="AZ241"/>
    </row>
    <row r="242" spans="1:52" x14ac:dyDescent="0.3">
      <c r="A242" s="2" t="s">
        <v>148</v>
      </c>
      <c r="B242" s="2" t="s">
        <v>9</v>
      </c>
      <c r="C242" s="51">
        <v>3105</v>
      </c>
      <c r="D242" s="2" t="s">
        <v>2353</v>
      </c>
      <c r="E242" s="2" t="s">
        <v>2370</v>
      </c>
      <c r="F242" s="2" t="s">
        <v>486</v>
      </c>
      <c r="G242" s="2">
        <v>18</v>
      </c>
      <c r="H242" s="42"/>
      <c r="I242" s="2" t="s">
        <v>2383</v>
      </c>
      <c r="J242" s="2" t="s">
        <v>85</v>
      </c>
      <c r="K242" s="2" t="s">
        <v>2384</v>
      </c>
      <c r="L242" s="2">
        <v>2021</v>
      </c>
      <c r="M242" s="2" t="s">
        <v>148</v>
      </c>
      <c r="N242" s="2" t="s">
        <v>2477</v>
      </c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  <c r="AM242"/>
      <c r="AN242"/>
      <c r="AO242"/>
      <c r="AP242"/>
      <c r="AQ242"/>
      <c r="AR242"/>
      <c r="AS242"/>
      <c r="AT242"/>
      <c r="AU242"/>
      <c r="AV242"/>
      <c r="AW242"/>
      <c r="AX242"/>
      <c r="AY242"/>
      <c r="AZ242"/>
    </row>
    <row r="243" spans="1:52" x14ac:dyDescent="0.3">
      <c r="A243" s="2" t="s">
        <v>148</v>
      </c>
      <c r="B243" s="2" t="s">
        <v>9</v>
      </c>
      <c r="C243" s="51">
        <v>3104</v>
      </c>
      <c r="D243" s="2" t="s">
        <v>2352</v>
      </c>
      <c r="E243" s="2" t="s">
        <v>2369</v>
      </c>
      <c r="F243" s="2" t="s">
        <v>486</v>
      </c>
      <c r="G243" s="2">
        <v>18</v>
      </c>
      <c r="H243" s="42" t="s">
        <v>2455</v>
      </c>
      <c r="I243" s="2" t="s">
        <v>2383</v>
      </c>
      <c r="J243" s="2" t="s">
        <v>85</v>
      </c>
      <c r="K243" s="2" t="s">
        <v>2384</v>
      </c>
      <c r="L243" s="2">
        <v>2021</v>
      </c>
      <c r="M243" s="2" t="s">
        <v>148</v>
      </c>
      <c r="N243" s="2" t="s">
        <v>2471</v>
      </c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  <c r="AM243"/>
      <c r="AN243"/>
      <c r="AO243"/>
      <c r="AP243"/>
      <c r="AQ243"/>
      <c r="AR243"/>
      <c r="AS243"/>
      <c r="AT243"/>
      <c r="AU243"/>
      <c r="AV243"/>
      <c r="AW243"/>
      <c r="AX243"/>
      <c r="AY243"/>
      <c r="AZ243"/>
    </row>
    <row r="244" spans="1:52" x14ac:dyDescent="0.3">
      <c r="A244" s="2" t="s">
        <v>148</v>
      </c>
      <c r="B244" s="2" t="s">
        <v>9</v>
      </c>
      <c r="C244" s="51">
        <v>3103</v>
      </c>
      <c r="D244" s="2" t="s">
        <v>2351</v>
      </c>
      <c r="E244" s="2" t="s">
        <v>2368</v>
      </c>
      <c r="F244" s="2" t="s">
        <v>486</v>
      </c>
      <c r="G244" s="2">
        <v>18</v>
      </c>
      <c r="H244" s="42" t="s">
        <v>2453</v>
      </c>
      <c r="I244" s="2" t="s">
        <v>2383</v>
      </c>
      <c r="J244" s="2" t="s">
        <v>85</v>
      </c>
      <c r="K244" s="2" t="s">
        <v>2384</v>
      </c>
      <c r="L244" s="2">
        <v>2021</v>
      </c>
      <c r="M244" s="2" t="s">
        <v>148</v>
      </c>
      <c r="N244" s="2" t="s">
        <v>2471</v>
      </c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  <c r="AM244"/>
      <c r="AN244"/>
      <c r="AO244"/>
      <c r="AP244"/>
      <c r="AQ244"/>
      <c r="AR244"/>
      <c r="AS244"/>
      <c r="AT244"/>
      <c r="AU244"/>
      <c r="AV244"/>
      <c r="AW244"/>
      <c r="AX244"/>
      <c r="AY244"/>
      <c r="AZ244"/>
    </row>
    <row r="245" spans="1:52" x14ac:dyDescent="0.3">
      <c r="A245" s="2" t="s">
        <v>148</v>
      </c>
      <c r="B245" s="2" t="s">
        <v>9</v>
      </c>
      <c r="C245" s="51">
        <v>3102</v>
      </c>
      <c r="D245" s="2" t="s">
        <v>2350</v>
      </c>
      <c r="E245" s="2" t="s">
        <v>2367</v>
      </c>
      <c r="F245" s="2" t="s">
        <v>486</v>
      </c>
      <c r="G245" s="2">
        <v>18</v>
      </c>
      <c r="H245" s="42" t="s">
        <v>2454</v>
      </c>
      <c r="I245" s="2" t="s">
        <v>2383</v>
      </c>
      <c r="J245" s="2" t="s">
        <v>85</v>
      </c>
      <c r="K245" s="2" t="s">
        <v>2384</v>
      </c>
      <c r="L245" s="2">
        <v>2021</v>
      </c>
      <c r="M245" s="2" t="s">
        <v>148</v>
      </c>
      <c r="N245" s="2" t="s">
        <v>2471</v>
      </c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  <c r="AL245"/>
      <c r="AM245"/>
      <c r="AN245"/>
      <c r="AO245"/>
      <c r="AP245"/>
      <c r="AQ245"/>
      <c r="AR245"/>
      <c r="AS245"/>
      <c r="AT245"/>
      <c r="AU245"/>
      <c r="AV245"/>
      <c r="AW245"/>
      <c r="AX245"/>
      <c r="AY245"/>
      <c r="AZ245"/>
    </row>
    <row r="246" spans="1:52" x14ac:dyDescent="0.3">
      <c r="A246" s="2" t="s">
        <v>148</v>
      </c>
      <c r="B246" s="2" t="s">
        <v>9</v>
      </c>
      <c r="C246" s="51">
        <v>3101</v>
      </c>
      <c r="D246" s="2" t="s">
        <v>2349</v>
      </c>
      <c r="E246" s="2" t="s">
        <v>2366</v>
      </c>
      <c r="F246" s="2" t="s">
        <v>486</v>
      </c>
      <c r="G246" s="2">
        <v>18</v>
      </c>
      <c r="H246" s="42" t="s">
        <v>2454</v>
      </c>
      <c r="I246" s="2" t="s">
        <v>2383</v>
      </c>
      <c r="J246" s="2" t="s">
        <v>85</v>
      </c>
      <c r="K246" s="2" t="s">
        <v>2384</v>
      </c>
      <c r="L246" s="2">
        <v>2021</v>
      </c>
      <c r="M246" s="2" t="s">
        <v>148</v>
      </c>
      <c r="N246" s="2" t="s">
        <v>2471</v>
      </c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  <c r="AM246"/>
      <c r="AN246"/>
      <c r="AO246"/>
      <c r="AP246"/>
      <c r="AQ246"/>
      <c r="AR246"/>
      <c r="AS246"/>
      <c r="AT246"/>
      <c r="AU246"/>
      <c r="AV246"/>
      <c r="AW246"/>
      <c r="AX246"/>
      <c r="AY246"/>
      <c r="AZ246"/>
    </row>
    <row r="247" spans="1:52" x14ac:dyDescent="0.3">
      <c r="A247" s="2" t="s">
        <v>148</v>
      </c>
      <c r="B247" s="2" t="s">
        <v>9</v>
      </c>
      <c r="C247" s="51">
        <v>3116</v>
      </c>
      <c r="D247" s="2" t="s">
        <v>2364</v>
      </c>
      <c r="E247" s="2" t="s">
        <v>2381</v>
      </c>
      <c r="F247" s="2" t="s">
        <v>486</v>
      </c>
      <c r="G247" s="2">
        <v>18</v>
      </c>
      <c r="H247" s="42"/>
      <c r="I247" s="2" t="s">
        <v>2383</v>
      </c>
      <c r="J247" s="2" t="s">
        <v>85</v>
      </c>
      <c r="K247" s="2" t="s">
        <v>2384</v>
      </c>
      <c r="L247" s="2">
        <v>2021</v>
      </c>
      <c r="M247" s="2" t="s">
        <v>148</v>
      </c>
      <c r="N247" s="2" t="s">
        <v>2477</v>
      </c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  <c r="AM247"/>
      <c r="AN247"/>
      <c r="AO247"/>
      <c r="AP247"/>
      <c r="AQ247"/>
      <c r="AR247"/>
      <c r="AS247"/>
      <c r="AT247"/>
      <c r="AU247"/>
      <c r="AV247"/>
      <c r="AW247"/>
      <c r="AX247"/>
      <c r="AY247"/>
      <c r="AZ247"/>
    </row>
    <row r="248" spans="1:52" x14ac:dyDescent="0.3">
      <c r="A248" s="2" t="s">
        <v>148</v>
      </c>
      <c r="B248" s="2" t="s">
        <v>9</v>
      </c>
      <c r="C248" s="51">
        <v>3100</v>
      </c>
      <c r="D248" s="2" t="s">
        <v>2348</v>
      </c>
      <c r="E248" s="2" t="s">
        <v>2365</v>
      </c>
      <c r="F248" s="2" t="s">
        <v>486</v>
      </c>
      <c r="G248" s="2">
        <v>18</v>
      </c>
      <c r="H248" s="42" t="s">
        <v>2454</v>
      </c>
      <c r="I248" s="2" t="s">
        <v>2383</v>
      </c>
      <c r="J248" s="2" t="s">
        <v>85</v>
      </c>
      <c r="K248" s="2" t="s">
        <v>2384</v>
      </c>
      <c r="L248" s="2">
        <v>2021</v>
      </c>
      <c r="M248" s="2" t="s">
        <v>148</v>
      </c>
      <c r="N248" s="2" t="s">
        <v>2471</v>
      </c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  <c r="AL248"/>
      <c r="AM248"/>
      <c r="AN248"/>
      <c r="AO248"/>
      <c r="AP248"/>
      <c r="AQ248"/>
      <c r="AR248"/>
      <c r="AS248"/>
      <c r="AT248"/>
      <c r="AU248"/>
      <c r="AV248"/>
      <c r="AW248"/>
      <c r="AX248"/>
      <c r="AY248"/>
      <c r="AZ248"/>
    </row>
    <row r="249" spans="1:52" x14ac:dyDescent="0.3">
      <c r="A249" s="2" t="s">
        <v>148</v>
      </c>
      <c r="B249" s="2" t="s">
        <v>9</v>
      </c>
      <c r="C249" s="51">
        <v>3115</v>
      </c>
      <c r="D249" s="2" t="s">
        <v>2363</v>
      </c>
      <c r="E249" s="2" t="s">
        <v>2380</v>
      </c>
      <c r="F249" s="2" t="s">
        <v>486</v>
      </c>
      <c r="G249" s="2">
        <v>18</v>
      </c>
      <c r="H249" s="42"/>
      <c r="I249" s="2" t="s">
        <v>2383</v>
      </c>
      <c r="J249" s="2" t="s">
        <v>85</v>
      </c>
      <c r="K249" s="2" t="s">
        <v>2384</v>
      </c>
      <c r="L249" s="2">
        <v>2021</v>
      </c>
      <c r="M249" s="2" t="s">
        <v>148</v>
      </c>
      <c r="N249" s="2" t="s">
        <v>2477</v>
      </c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  <c r="AV249"/>
      <c r="AW249"/>
      <c r="AX249"/>
      <c r="AY249"/>
      <c r="AZ249"/>
    </row>
    <row r="250" spans="1:52" x14ac:dyDescent="0.3">
      <c r="A250" s="2" t="s">
        <v>148</v>
      </c>
      <c r="B250" s="2" t="s">
        <v>9</v>
      </c>
      <c r="C250" s="51">
        <v>3114</v>
      </c>
      <c r="D250" s="2" t="s">
        <v>2362</v>
      </c>
      <c r="E250" s="2" t="s">
        <v>2379</v>
      </c>
      <c r="F250" s="2" t="s">
        <v>486</v>
      </c>
      <c r="G250" s="2">
        <v>18</v>
      </c>
      <c r="H250" s="42" t="s">
        <v>2475</v>
      </c>
      <c r="I250" s="2" t="s">
        <v>2383</v>
      </c>
      <c r="J250" s="2" t="s">
        <v>85</v>
      </c>
      <c r="K250" s="2" t="s">
        <v>2384</v>
      </c>
      <c r="L250" s="2">
        <v>2021</v>
      </c>
      <c r="M250" s="2" t="s">
        <v>148</v>
      </c>
      <c r="N250" s="2" t="s">
        <v>2471</v>
      </c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  <c r="AK250"/>
      <c r="AL250"/>
      <c r="AM250"/>
      <c r="AN250"/>
      <c r="AO250"/>
      <c r="AP250"/>
      <c r="AQ250"/>
      <c r="AR250"/>
      <c r="AS250"/>
      <c r="AT250"/>
      <c r="AU250"/>
      <c r="AV250"/>
      <c r="AW250"/>
      <c r="AX250"/>
      <c r="AY250"/>
      <c r="AZ250"/>
    </row>
    <row r="251" spans="1:52" x14ac:dyDescent="0.3">
      <c r="A251" s="2" t="s">
        <v>148</v>
      </c>
      <c r="B251" s="2" t="s">
        <v>9</v>
      </c>
      <c r="C251" s="51">
        <v>3113</v>
      </c>
      <c r="D251" s="2" t="s">
        <v>2361</v>
      </c>
      <c r="E251" s="2" t="s">
        <v>2378</v>
      </c>
      <c r="F251" s="2" t="s">
        <v>486</v>
      </c>
      <c r="G251" s="2">
        <v>18</v>
      </c>
      <c r="H251" s="42"/>
      <c r="I251" s="2" t="s">
        <v>2383</v>
      </c>
      <c r="J251" s="2" t="s">
        <v>85</v>
      </c>
      <c r="K251" s="2" t="s">
        <v>2384</v>
      </c>
      <c r="L251" s="2">
        <v>2021</v>
      </c>
      <c r="M251" s="2" t="s">
        <v>148</v>
      </c>
      <c r="N251" s="2" t="s">
        <v>2477</v>
      </c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  <c r="AK251"/>
      <c r="AL251"/>
      <c r="AM251"/>
      <c r="AN251"/>
      <c r="AO251"/>
      <c r="AP251"/>
      <c r="AQ251"/>
      <c r="AR251"/>
      <c r="AS251"/>
      <c r="AT251"/>
      <c r="AU251"/>
      <c r="AV251"/>
      <c r="AW251"/>
      <c r="AX251"/>
      <c r="AY251"/>
      <c r="AZ251"/>
    </row>
    <row r="252" spans="1:52" x14ac:dyDescent="0.3">
      <c r="A252" s="2" t="s">
        <v>148</v>
      </c>
      <c r="B252" s="2" t="s">
        <v>9</v>
      </c>
      <c r="C252" s="51">
        <v>3110</v>
      </c>
      <c r="D252" s="2" t="s">
        <v>2358</v>
      </c>
      <c r="E252" s="2" t="s">
        <v>2375</v>
      </c>
      <c r="F252" s="2" t="s">
        <v>486</v>
      </c>
      <c r="G252" s="2">
        <v>18</v>
      </c>
      <c r="H252" s="42"/>
      <c r="I252" s="2" t="s">
        <v>2383</v>
      </c>
      <c r="J252" s="2" t="s">
        <v>85</v>
      </c>
      <c r="K252" s="2" t="s">
        <v>2384</v>
      </c>
      <c r="L252" s="2">
        <v>2021</v>
      </c>
      <c r="M252" s="2" t="s">
        <v>148</v>
      </c>
      <c r="N252" s="2" t="s">
        <v>2477</v>
      </c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  <c r="AK252"/>
      <c r="AL252"/>
      <c r="AM252"/>
      <c r="AN252"/>
      <c r="AO252"/>
      <c r="AP252"/>
      <c r="AQ252"/>
      <c r="AR252"/>
      <c r="AS252"/>
      <c r="AT252"/>
      <c r="AU252"/>
      <c r="AV252"/>
      <c r="AW252"/>
      <c r="AX252"/>
      <c r="AY252"/>
      <c r="AZ252"/>
    </row>
    <row r="253" spans="1:52" x14ac:dyDescent="0.3">
      <c r="A253" s="2" t="s">
        <v>148</v>
      </c>
      <c r="B253" s="2" t="s">
        <v>9</v>
      </c>
      <c r="C253" s="51">
        <v>3112</v>
      </c>
      <c r="D253" s="2" t="s">
        <v>2360</v>
      </c>
      <c r="E253" s="2" t="s">
        <v>2377</v>
      </c>
      <c r="F253" s="2" t="s">
        <v>486</v>
      </c>
      <c r="G253" s="2">
        <v>18</v>
      </c>
      <c r="H253" s="42"/>
      <c r="I253" s="2" t="s">
        <v>2383</v>
      </c>
      <c r="J253" s="2" t="s">
        <v>85</v>
      </c>
      <c r="K253" s="2" t="s">
        <v>2384</v>
      </c>
      <c r="L253" s="2">
        <v>2021</v>
      </c>
      <c r="M253" s="2" t="s">
        <v>148</v>
      </c>
      <c r="N253" s="2" t="s">
        <v>2477</v>
      </c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  <c r="AK253"/>
      <c r="AL253"/>
      <c r="AM253"/>
      <c r="AN253"/>
      <c r="AO253"/>
      <c r="AP253"/>
      <c r="AQ253"/>
      <c r="AR253"/>
      <c r="AS253"/>
      <c r="AT253"/>
      <c r="AU253"/>
      <c r="AV253"/>
      <c r="AW253"/>
      <c r="AX253"/>
      <c r="AY253"/>
      <c r="AZ253"/>
    </row>
    <row r="254" spans="1:52" x14ac:dyDescent="0.3">
      <c r="A254" s="2" t="s">
        <v>148</v>
      </c>
      <c r="B254" s="2" t="s">
        <v>9</v>
      </c>
      <c r="C254" s="51">
        <v>3109</v>
      </c>
      <c r="D254" s="2" t="s">
        <v>2357</v>
      </c>
      <c r="E254" s="2" t="s">
        <v>2374</v>
      </c>
      <c r="F254" s="2" t="s">
        <v>486</v>
      </c>
      <c r="G254" s="2">
        <v>18</v>
      </c>
      <c r="H254" s="42"/>
      <c r="I254" s="2" t="s">
        <v>2383</v>
      </c>
      <c r="J254" s="2" t="s">
        <v>85</v>
      </c>
      <c r="K254" s="2" t="s">
        <v>2384</v>
      </c>
      <c r="L254" s="2">
        <v>2021</v>
      </c>
      <c r="M254" s="2" t="s">
        <v>148</v>
      </c>
      <c r="N254" s="2" t="s">
        <v>2477</v>
      </c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  <c r="AK254"/>
      <c r="AL254"/>
      <c r="AM254"/>
      <c r="AN254"/>
      <c r="AO254"/>
      <c r="AP254"/>
      <c r="AQ254"/>
      <c r="AR254"/>
      <c r="AS254"/>
      <c r="AT254"/>
      <c r="AU254"/>
      <c r="AV254"/>
      <c r="AW254"/>
      <c r="AX254"/>
      <c r="AY254"/>
      <c r="AZ254"/>
    </row>
    <row r="255" spans="1:52" x14ac:dyDescent="0.3">
      <c r="A255" s="2" t="s">
        <v>148</v>
      </c>
      <c r="B255" s="2" t="s">
        <v>9</v>
      </c>
      <c r="C255" s="51">
        <v>3108</v>
      </c>
      <c r="D255" s="2" t="s">
        <v>2356</v>
      </c>
      <c r="E255" s="2" t="s">
        <v>2373</v>
      </c>
      <c r="F255" s="2" t="s">
        <v>486</v>
      </c>
      <c r="G255" s="2">
        <v>18</v>
      </c>
      <c r="H255" s="42"/>
      <c r="I255" s="2" t="s">
        <v>2383</v>
      </c>
      <c r="J255" s="2" t="s">
        <v>85</v>
      </c>
      <c r="K255" s="2" t="s">
        <v>2384</v>
      </c>
      <c r="L255" s="2">
        <v>2021</v>
      </c>
      <c r="M255" s="2" t="s">
        <v>148</v>
      </c>
      <c r="N255" s="2" t="s">
        <v>2477</v>
      </c>
      <c r="O255"/>
      <c r="P255"/>
      <c r="Q255"/>
      <c r="R255"/>
      <c r="S255"/>
      <c r="T255"/>
      <c r="U255"/>
      <c r="V255"/>
      <c r="W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  <c r="AK255"/>
      <c r="AL255"/>
      <c r="AM255"/>
      <c r="AN255"/>
      <c r="AO255"/>
      <c r="AP255"/>
      <c r="AQ255"/>
      <c r="AR255"/>
      <c r="AS255"/>
      <c r="AT255"/>
      <c r="AU255"/>
      <c r="AV255"/>
      <c r="AW255"/>
      <c r="AX255"/>
      <c r="AY255"/>
      <c r="AZ255"/>
    </row>
    <row r="256" spans="1:52" x14ac:dyDescent="0.3">
      <c r="A256" s="2" t="s">
        <v>148</v>
      </c>
      <c r="B256" s="2" t="s">
        <v>9</v>
      </c>
      <c r="C256" s="51">
        <v>3107</v>
      </c>
      <c r="D256" s="2" t="s">
        <v>2355</v>
      </c>
      <c r="E256" s="2" t="s">
        <v>2372</v>
      </c>
      <c r="F256" s="2" t="s">
        <v>486</v>
      </c>
      <c r="G256" s="2">
        <v>18</v>
      </c>
      <c r="H256" s="42" t="s">
        <v>2474</v>
      </c>
      <c r="I256" s="2" t="s">
        <v>2383</v>
      </c>
      <c r="J256" s="2" t="s">
        <v>85</v>
      </c>
      <c r="K256" s="2" t="s">
        <v>2384</v>
      </c>
      <c r="L256" s="2">
        <v>2021</v>
      </c>
      <c r="M256" s="2" t="s">
        <v>148</v>
      </c>
      <c r="N256" s="2" t="s">
        <v>2471</v>
      </c>
      <c r="O256"/>
      <c r="P256"/>
      <c r="Q256"/>
      <c r="R256"/>
      <c r="S256"/>
      <c r="T256"/>
      <c r="U256"/>
      <c r="V256"/>
      <c r="W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  <c r="AK256"/>
      <c r="AL256"/>
      <c r="AM256"/>
      <c r="AN256"/>
      <c r="AO256"/>
      <c r="AP256"/>
      <c r="AQ256"/>
      <c r="AR256"/>
      <c r="AS256"/>
      <c r="AT256"/>
      <c r="AU256"/>
      <c r="AV256"/>
      <c r="AW256"/>
      <c r="AX256"/>
      <c r="AY256"/>
      <c r="AZ256"/>
    </row>
    <row r="257" spans="1:52" x14ac:dyDescent="0.3">
      <c r="A257" s="2" t="s">
        <v>148</v>
      </c>
      <c r="B257" s="2" t="s">
        <v>9</v>
      </c>
      <c r="C257" s="51">
        <v>3106</v>
      </c>
      <c r="D257" s="2" t="s">
        <v>2354</v>
      </c>
      <c r="E257" s="2" t="s">
        <v>2371</v>
      </c>
      <c r="F257" s="2" t="s">
        <v>486</v>
      </c>
      <c r="G257" s="2">
        <v>18</v>
      </c>
      <c r="H257" s="42" t="s">
        <v>2474</v>
      </c>
      <c r="I257" s="2" t="s">
        <v>2383</v>
      </c>
      <c r="J257" s="2" t="s">
        <v>85</v>
      </c>
      <c r="K257" s="2" t="s">
        <v>2384</v>
      </c>
      <c r="L257" s="2">
        <v>2021</v>
      </c>
      <c r="M257" s="2" t="s">
        <v>148</v>
      </c>
      <c r="N257" s="2" t="s">
        <v>2471</v>
      </c>
      <c r="O257"/>
      <c r="P257"/>
      <c r="Q257"/>
      <c r="R257"/>
      <c r="S257"/>
      <c r="T257"/>
      <c r="U257"/>
      <c r="V257"/>
      <c r="W257"/>
      <c r="X257"/>
      <c r="Y257"/>
      <c r="Z257"/>
      <c r="AA257"/>
      <c r="AB257"/>
      <c r="AC257"/>
      <c r="AD257"/>
      <c r="AE257"/>
      <c r="AF257"/>
      <c r="AG257"/>
      <c r="AH257"/>
      <c r="AI257"/>
      <c r="AJ257"/>
      <c r="AK257"/>
      <c r="AL257"/>
      <c r="AM257"/>
      <c r="AN257"/>
      <c r="AO257"/>
      <c r="AP257"/>
      <c r="AQ257"/>
      <c r="AR257"/>
      <c r="AS257"/>
      <c r="AT257"/>
      <c r="AU257"/>
      <c r="AV257"/>
      <c r="AW257"/>
      <c r="AX257"/>
      <c r="AY257"/>
      <c r="AZ257"/>
    </row>
    <row r="258" spans="1:52" x14ac:dyDescent="0.3">
      <c r="A258" s="2" t="s">
        <v>148</v>
      </c>
      <c r="B258" s="2" t="s">
        <v>9</v>
      </c>
      <c r="C258" s="51">
        <v>3117</v>
      </c>
      <c r="D258" s="2" t="s">
        <v>2385</v>
      </c>
      <c r="E258" s="2" t="s">
        <v>2397</v>
      </c>
      <c r="F258" s="2" t="s">
        <v>486</v>
      </c>
      <c r="G258" s="2">
        <v>18</v>
      </c>
      <c r="H258" s="61" t="s">
        <v>487</v>
      </c>
      <c r="I258" s="2" t="s">
        <v>2383</v>
      </c>
      <c r="J258" s="2" t="s">
        <v>2409</v>
      </c>
      <c r="K258" s="2" t="s">
        <v>2384</v>
      </c>
      <c r="L258" s="2">
        <v>2021</v>
      </c>
      <c r="M258" s="2" t="s">
        <v>148</v>
      </c>
      <c r="N258" s="2" t="s">
        <v>2471</v>
      </c>
      <c r="O258"/>
      <c r="P258"/>
      <c r="Q258"/>
      <c r="R258"/>
      <c r="S258"/>
      <c r="T258"/>
      <c r="U258"/>
      <c r="V258"/>
      <c r="W258"/>
      <c r="X258"/>
      <c r="Y258"/>
      <c r="Z258"/>
      <c r="AA258"/>
      <c r="AB258"/>
      <c r="AC258"/>
      <c r="AD258"/>
      <c r="AE258"/>
      <c r="AF258"/>
      <c r="AG258"/>
      <c r="AH258"/>
      <c r="AI258"/>
      <c r="AJ258"/>
      <c r="AK258"/>
      <c r="AL258"/>
      <c r="AM258"/>
      <c r="AN258"/>
      <c r="AO258"/>
      <c r="AP258"/>
      <c r="AQ258"/>
      <c r="AR258"/>
      <c r="AS258"/>
      <c r="AT258"/>
      <c r="AU258"/>
      <c r="AV258"/>
      <c r="AW258"/>
      <c r="AX258"/>
      <c r="AY258"/>
      <c r="AZ258"/>
    </row>
    <row r="259" spans="1:52" x14ac:dyDescent="0.3">
      <c r="A259" s="2" t="s">
        <v>148</v>
      </c>
      <c r="B259" s="2" t="s">
        <v>9</v>
      </c>
      <c r="C259" s="51">
        <v>3118</v>
      </c>
      <c r="D259" s="2" t="s">
        <v>2386</v>
      </c>
      <c r="E259" s="2" t="s">
        <v>2398</v>
      </c>
      <c r="F259" s="2" t="s">
        <v>486</v>
      </c>
      <c r="G259" s="2">
        <v>18</v>
      </c>
      <c r="H259" s="42" t="s">
        <v>489</v>
      </c>
      <c r="I259" s="2" t="s">
        <v>2383</v>
      </c>
      <c r="J259" s="2" t="s">
        <v>2409</v>
      </c>
      <c r="K259" s="2" t="s">
        <v>2384</v>
      </c>
      <c r="L259" s="2">
        <v>2021</v>
      </c>
      <c r="M259" s="2" t="s">
        <v>148</v>
      </c>
      <c r="N259" s="2" t="s">
        <v>2471</v>
      </c>
      <c r="O259"/>
      <c r="P259"/>
      <c r="Q259"/>
      <c r="R259"/>
      <c r="S259"/>
      <c r="T259"/>
      <c r="U259"/>
      <c r="V259"/>
      <c r="W259"/>
      <c r="X259"/>
      <c r="Y259"/>
      <c r="Z259"/>
      <c r="AA259"/>
      <c r="AB259"/>
      <c r="AC259"/>
      <c r="AD259"/>
      <c r="AE259"/>
      <c r="AF259"/>
      <c r="AG259"/>
      <c r="AH259"/>
      <c r="AI259"/>
      <c r="AJ259"/>
      <c r="AK259"/>
      <c r="AL259"/>
      <c r="AM259"/>
      <c r="AN259"/>
      <c r="AO259"/>
      <c r="AP259"/>
      <c r="AQ259"/>
      <c r="AR259"/>
      <c r="AS259"/>
      <c r="AT259"/>
      <c r="AU259"/>
      <c r="AV259"/>
      <c r="AW259"/>
      <c r="AX259"/>
      <c r="AY259"/>
      <c r="AZ259"/>
    </row>
    <row r="260" spans="1:52" x14ac:dyDescent="0.3">
      <c r="A260" s="2" t="s">
        <v>148</v>
      </c>
      <c r="B260" s="2" t="s">
        <v>9</v>
      </c>
      <c r="C260" s="51">
        <v>3119</v>
      </c>
      <c r="D260" s="2" t="s">
        <v>2387</v>
      </c>
      <c r="E260" s="2" t="s">
        <v>2399</v>
      </c>
      <c r="F260" s="2" t="s">
        <v>486</v>
      </c>
      <c r="G260" s="2">
        <v>18</v>
      </c>
      <c r="H260" s="42" t="s">
        <v>489</v>
      </c>
      <c r="I260" s="2" t="s">
        <v>2383</v>
      </c>
      <c r="J260" s="2" t="s">
        <v>2409</v>
      </c>
      <c r="K260" s="2" t="s">
        <v>2384</v>
      </c>
      <c r="L260" s="2">
        <v>2021</v>
      </c>
      <c r="M260" s="2" t="s">
        <v>148</v>
      </c>
      <c r="N260" s="2" t="s">
        <v>2471</v>
      </c>
      <c r="O260"/>
      <c r="P260"/>
      <c r="Q260"/>
      <c r="R260"/>
      <c r="S260"/>
      <c r="T260"/>
      <c r="U260"/>
      <c r="V260"/>
      <c r="W260"/>
      <c r="X260"/>
      <c r="Y260"/>
      <c r="Z260"/>
      <c r="AA260"/>
      <c r="AB260"/>
      <c r="AC260"/>
      <c r="AD260"/>
      <c r="AE260"/>
      <c r="AF260"/>
      <c r="AG260"/>
      <c r="AH260"/>
      <c r="AI260"/>
      <c r="AJ260"/>
      <c r="AK260"/>
      <c r="AL260"/>
      <c r="AM260"/>
      <c r="AN260"/>
      <c r="AO260"/>
      <c r="AP260"/>
      <c r="AQ260"/>
      <c r="AR260"/>
      <c r="AS260"/>
      <c r="AT260"/>
      <c r="AU260"/>
      <c r="AV260"/>
      <c r="AW260"/>
      <c r="AX260"/>
      <c r="AY260"/>
      <c r="AZ260"/>
    </row>
    <row r="261" spans="1:52" x14ac:dyDescent="0.3">
      <c r="A261" s="2" t="s">
        <v>148</v>
      </c>
      <c r="B261" s="2" t="s">
        <v>9</v>
      </c>
      <c r="C261" s="51">
        <v>3120</v>
      </c>
      <c r="D261" s="2" t="s">
        <v>2388</v>
      </c>
      <c r="E261" s="2" t="s">
        <v>2400</v>
      </c>
      <c r="F261" s="2" t="s">
        <v>486</v>
      </c>
      <c r="G261" s="2">
        <v>18</v>
      </c>
      <c r="H261" s="42"/>
      <c r="I261" s="2" t="s">
        <v>2383</v>
      </c>
      <c r="J261" s="2" t="s">
        <v>2409</v>
      </c>
      <c r="K261" s="2" t="s">
        <v>2384</v>
      </c>
      <c r="L261" s="2">
        <v>2021</v>
      </c>
      <c r="M261" s="2" t="s">
        <v>148</v>
      </c>
      <c r="N261" s="2" t="s">
        <v>2477</v>
      </c>
      <c r="O261"/>
      <c r="P261"/>
      <c r="Q261"/>
      <c r="R261"/>
      <c r="S261"/>
      <c r="T261"/>
      <c r="U261"/>
      <c r="V261"/>
      <c r="W261"/>
      <c r="X261"/>
      <c r="Y261"/>
      <c r="Z261"/>
      <c r="AA261"/>
      <c r="AB261"/>
      <c r="AC261"/>
      <c r="AD261"/>
      <c r="AE261"/>
      <c r="AF261"/>
      <c r="AG261"/>
      <c r="AH261"/>
      <c r="AI261"/>
      <c r="AJ261"/>
      <c r="AK261"/>
      <c r="AL261"/>
      <c r="AM261"/>
      <c r="AN261"/>
      <c r="AO261"/>
      <c r="AP261"/>
      <c r="AQ261"/>
      <c r="AR261"/>
      <c r="AS261"/>
      <c r="AT261"/>
      <c r="AU261"/>
      <c r="AV261"/>
      <c r="AW261"/>
      <c r="AX261"/>
      <c r="AY261"/>
      <c r="AZ261"/>
    </row>
    <row r="262" spans="1:52" x14ac:dyDescent="0.3">
      <c r="A262" s="2" t="s">
        <v>148</v>
      </c>
      <c r="B262" s="2" t="s">
        <v>9</v>
      </c>
      <c r="C262" s="51">
        <v>3121</v>
      </c>
      <c r="D262" s="2" t="s">
        <v>2389</v>
      </c>
      <c r="E262" s="2" t="s">
        <v>2401</v>
      </c>
      <c r="F262" s="2" t="s">
        <v>486</v>
      </c>
      <c r="G262" s="2">
        <v>18</v>
      </c>
      <c r="H262" s="61" t="s">
        <v>487</v>
      </c>
      <c r="I262" s="2" t="s">
        <v>2383</v>
      </c>
      <c r="J262" s="2" t="s">
        <v>2409</v>
      </c>
      <c r="K262" s="2" t="s">
        <v>2384</v>
      </c>
      <c r="L262" s="2">
        <v>2021</v>
      </c>
      <c r="M262" s="2" t="s">
        <v>148</v>
      </c>
      <c r="N262" s="2" t="s">
        <v>2471</v>
      </c>
      <c r="O262"/>
      <c r="P262"/>
      <c r="Q262"/>
      <c r="R262"/>
      <c r="S262"/>
      <c r="T262"/>
      <c r="U262"/>
      <c r="V262"/>
      <c r="W262"/>
      <c r="X262"/>
      <c r="Y262"/>
      <c r="Z262"/>
      <c r="AA262"/>
      <c r="AB262"/>
      <c r="AC262"/>
      <c r="AD262"/>
      <c r="AE262"/>
      <c r="AF262"/>
      <c r="AG262"/>
      <c r="AH262"/>
      <c r="AI262"/>
      <c r="AJ262"/>
      <c r="AK262"/>
      <c r="AL262"/>
      <c r="AM262"/>
      <c r="AN262"/>
      <c r="AO262"/>
      <c r="AP262"/>
      <c r="AQ262"/>
      <c r="AR262"/>
      <c r="AS262"/>
      <c r="AT262"/>
      <c r="AU262"/>
      <c r="AV262"/>
      <c r="AW262"/>
      <c r="AX262"/>
      <c r="AY262"/>
      <c r="AZ262"/>
    </row>
    <row r="263" spans="1:52" x14ac:dyDescent="0.3">
      <c r="A263" s="2" t="s">
        <v>148</v>
      </c>
      <c r="B263" s="2" t="s">
        <v>9</v>
      </c>
      <c r="C263" s="51">
        <v>3122</v>
      </c>
      <c r="D263" s="2" t="s">
        <v>2390</v>
      </c>
      <c r="E263" s="2" t="s">
        <v>2402</v>
      </c>
      <c r="F263" s="2" t="s">
        <v>486</v>
      </c>
      <c r="G263" s="2">
        <v>18</v>
      </c>
      <c r="H263" s="42"/>
      <c r="I263" s="2" t="s">
        <v>2383</v>
      </c>
      <c r="J263" s="2" t="s">
        <v>2409</v>
      </c>
      <c r="K263" s="2" t="s">
        <v>2384</v>
      </c>
      <c r="L263" s="2">
        <v>2021</v>
      </c>
      <c r="M263" s="2" t="s">
        <v>148</v>
      </c>
      <c r="N263" s="2" t="s">
        <v>2477</v>
      </c>
      <c r="O263"/>
      <c r="P263"/>
      <c r="Q263"/>
      <c r="R263"/>
      <c r="S263"/>
      <c r="T263"/>
      <c r="U263"/>
      <c r="V263"/>
      <c r="W263"/>
      <c r="X263"/>
      <c r="Y263"/>
      <c r="Z263"/>
      <c r="AA263"/>
      <c r="AB263"/>
      <c r="AC263"/>
      <c r="AD263"/>
      <c r="AE263"/>
      <c r="AF263"/>
      <c r="AG263"/>
      <c r="AH263"/>
      <c r="AI263"/>
      <c r="AJ263"/>
      <c r="AK263"/>
      <c r="AL263"/>
      <c r="AM263"/>
      <c r="AN263"/>
      <c r="AO263"/>
      <c r="AP263"/>
      <c r="AQ263"/>
      <c r="AR263"/>
      <c r="AS263"/>
      <c r="AT263"/>
      <c r="AU263"/>
      <c r="AV263"/>
      <c r="AW263"/>
      <c r="AX263"/>
      <c r="AY263"/>
      <c r="AZ263"/>
    </row>
    <row r="264" spans="1:52" x14ac:dyDescent="0.3">
      <c r="A264" s="2" t="s">
        <v>148</v>
      </c>
      <c r="B264" s="2" t="s">
        <v>9</v>
      </c>
      <c r="C264" s="51">
        <v>3123</v>
      </c>
      <c r="D264" s="2" t="s">
        <v>2391</v>
      </c>
      <c r="E264" s="2" t="s">
        <v>2403</v>
      </c>
      <c r="F264" s="2" t="s">
        <v>486</v>
      </c>
      <c r="G264" s="2">
        <v>18</v>
      </c>
      <c r="H264" s="42"/>
      <c r="I264" s="2" t="s">
        <v>2383</v>
      </c>
      <c r="J264" s="2" t="s">
        <v>2409</v>
      </c>
      <c r="K264" s="2" t="s">
        <v>2384</v>
      </c>
      <c r="L264" s="2">
        <v>2021</v>
      </c>
      <c r="M264" s="2" t="s">
        <v>148</v>
      </c>
      <c r="N264" s="2" t="s">
        <v>2477</v>
      </c>
      <c r="O264"/>
      <c r="P264"/>
      <c r="Q264"/>
      <c r="R264"/>
      <c r="S264"/>
      <c r="T264"/>
      <c r="U264"/>
      <c r="V264"/>
      <c r="W264"/>
      <c r="X264"/>
      <c r="Y264"/>
      <c r="Z264"/>
      <c r="AA264"/>
      <c r="AB264"/>
      <c r="AC264"/>
      <c r="AD264"/>
      <c r="AE264"/>
      <c r="AF264"/>
      <c r="AG264"/>
      <c r="AH264"/>
      <c r="AI264"/>
      <c r="AJ264"/>
      <c r="AK264"/>
      <c r="AL264"/>
      <c r="AM264"/>
      <c r="AN264"/>
      <c r="AO264"/>
      <c r="AP264"/>
      <c r="AQ264"/>
      <c r="AR264"/>
      <c r="AS264"/>
      <c r="AT264"/>
      <c r="AU264"/>
      <c r="AV264"/>
      <c r="AW264"/>
      <c r="AX264"/>
      <c r="AY264"/>
      <c r="AZ264"/>
    </row>
    <row r="265" spans="1:52" x14ac:dyDescent="0.3">
      <c r="A265" s="2" t="s">
        <v>148</v>
      </c>
      <c r="B265" s="2" t="s">
        <v>9</v>
      </c>
      <c r="C265" s="51">
        <v>3124</v>
      </c>
      <c r="D265" s="2" t="s">
        <v>2392</v>
      </c>
      <c r="E265" s="2" t="s">
        <v>2404</v>
      </c>
      <c r="F265" s="2" t="s">
        <v>486</v>
      </c>
      <c r="G265" s="2">
        <v>18</v>
      </c>
      <c r="H265" s="42"/>
      <c r="I265" s="2" t="s">
        <v>2383</v>
      </c>
      <c r="J265" s="2" t="s">
        <v>2409</v>
      </c>
      <c r="K265" s="2" t="s">
        <v>2384</v>
      </c>
      <c r="L265" s="2">
        <v>2021</v>
      </c>
      <c r="M265" s="2" t="s">
        <v>148</v>
      </c>
      <c r="N265" s="2" t="s">
        <v>2477</v>
      </c>
      <c r="O265"/>
      <c r="P265"/>
      <c r="Q265"/>
      <c r="R265"/>
      <c r="S265"/>
      <c r="T265"/>
      <c r="U265"/>
      <c r="V265"/>
      <c r="W265"/>
      <c r="X265"/>
      <c r="Y265"/>
      <c r="Z265"/>
      <c r="AA265"/>
      <c r="AB265"/>
      <c r="AC265"/>
      <c r="AD265"/>
      <c r="AE265"/>
      <c r="AF265"/>
      <c r="AG265"/>
      <c r="AH265"/>
      <c r="AI265"/>
      <c r="AJ265"/>
      <c r="AK265"/>
      <c r="AL265"/>
      <c r="AM265"/>
      <c r="AN265"/>
      <c r="AO265"/>
      <c r="AP265"/>
      <c r="AQ265"/>
      <c r="AR265"/>
      <c r="AS265"/>
      <c r="AT265"/>
      <c r="AU265"/>
      <c r="AV265"/>
      <c r="AW265"/>
      <c r="AX265"/>
      <c r="AY265"/>
      <c r="AZ265"/>
    </row>
    <row r="266" spans="1:52" x14ac:dyDescent="0.3">
      <c r="A266" s="2" t="s">
        <v>148</v>
      </c>
      <c r="B266" s="2" t="s">
        <v>9</v>
      </c>
      <c r="C266" s="51">
        <v>3125</v>
      </c>
      <c r="D266" s="2" t="s">
        <v>2393</v>
      </c>
      <c r="E266" s="2" t="s">
        <v>2405</v>
      </c>
      <c r="F266" s="2" t="s">
        <v>486</v>
      </c>
      <c r="G266" s="2">
        <v>18</v>
      </c>
      <c r="H266" s="42"/>
      <c r="I266" s="2" t="s">
        <v>2383</v>
      </c>
      <c r="J266" s="2" t="s">
        <v>2409</v>
      </c>
      <c r="K266" s="2" t="s">
        <v>2384</v>
      </c>
      <c r="L266" s="2">
        <v>2021</v>
      </c>
      <c r="M266" s="2" t="s">
        <v>148</v>
      </c>
      <c r="N266" s="2" t="s">
        <v>2477</v>
      </c>
      <c r="O266"/>
      <c r="P266"/>
      <c r="Q266"/>
      <c r="R266"/>
      <c r="S266"/>
      <c r="T266"/>
      <c r="U266"/>
      <c r="V266"/>
      <c r="W266"/>
      <c r="X266"/>
      <c r="Y266"/>
      <c r="Z266"/>
      <c r="AA266"/>
      <c r="AB266"/>
      <c r="AC266"/>
      <c r="AD266"/>
      <c r="AE266"/>
      <c r="AF266"/>
      <c r="AG266"/>
      <c r="AH266"/>
      <c r="AI266"/>
      <c r="AJ266"/>
      <c r="AK266"/>
      <c r="AL266"/>
      <c r="AM266"/>
      <c r="AN266"/>
      <c r="AO266"/>
      <c r="AP266"/>
      <c r="AQ266"/>
      <c r="AR266"/>
      <c r="AS266"/>
      <c r="AT266"/>
      <c r="AU266"/>
      <c r="AV266"/>
      <c r="AW266"/>
      <c r="AX266"/>
      <c r="AY266"/>
      <c r="AZ266"/>
    </row>
    <row r="267" spans="1:52" x14ac:dyDescent="0.3">
      <c r="A267" s="2" t="s">
        <v>148</v>
      </c>
      <c r="B267" s="2" t="s">
        <v>9</v>
      </c>
      <c r="C267" s="51">
        <v>3126</v>
      </c>
      <c r="D267" s="2" t="s">
        <v>2394</v>
      </c>
      <c r="E267" s="2" t="s">
        <v>2406</v>
      </c>
      <c r="F267" s="2" t="s">
        <v>486</v>
      </c>
      <c r="G267" s="2">
        <v>18</v>
      </c>
      <c r="H267" s="42"/>
      <c r="I267" s="2" t="s">
        <v>2383</v>
      </c>
      <c r="J267" s="2" t="s">
        <v>2409</v>
      </c>
      <c r="K267" s="2" t="s">
        <v>2384</v>
      </c>
      <c r="L267" s="2">
        <v>2021</v>
      </c>
      <c r="M267" s="2" t="s">
        <v>148</v>
      </c>
      <c r="N267" s="2" t="s">
        <v>2477</v>
      </c>
      <c r="O267"/>
      <c r="P267"/>
      <c r="Q267"/>
      <c r="R267"/>
      <c r="S267"/>
      <c r="T267"/>
      <c r="U267"/>
      <c r="V267"/>
      <c r="W267"/>
      <c r="X267"/>
      <c r="Y267"/>
      <c r="Z267"/>
      <c r="AA267"/>
      <c r="AB267"/>
      <c r="AC267"/>
      <c r="AD267"/>
      <c r="AE267"/>
      <c r="AF267"/>
      <c r="AG267"/>
      <c r="AH267"/>
      <c r="AI267"/>
      <c r="AJ267"/>
      <c r="AK267"/>
      <c r="AL267"/>
      <c r="AM267"/>
      <c r="AN267"/>
      <c r="AO267"/>
      <c r="AP267"/>
      <c r="AQ267"/>
      <c r="AR267"/>
      <c r="AS267"/>
      <c r="AT267"/>
      <c r="AU267"/>
      <c r="AV267"/>
      <c r="AW267"/>
      <c r="AX267"/>
      <c r="AY267"/>
      <c r="AZ267"/>
    </row>
    <row r="268" spans="1:52" x14ac:dyDescent="0.3">
      <c r="A268" s="2" t="s">
        <v>148</v>
      </c>
      <c r="B268" s="2" t="s">
        <v>9</v>
      </c>
      <c r="C268" s="51">
        <v>3127</v>
      </c>
      <c r="D268" s="2" t="s">
        <v>2395</v>
      </c>
      <c r="E268" s="2" t="s">
        <v>2407</v>
      </c>
      <c r="F268" s="2" t="s">
        <v>486</v>
      </c>
      <c r="G268" s="2">
        <v>18</v>
      </c>
      <c r="H268" s="42"/>
      <c r="I268" s="2" t="s">
        <v>2383</v>
      </c>
      <c r="J268" s="2" t="s">
        <v>2409</v>
      </c>
      <c r="K268" s="2" t="s">
        <v>2384</v>
      </c>
      <c r="L268" s="2">
        <v>2021</v>
      </c>
      <c r="M268" s="2" t="s">
        <v>148</v>
      </c>
      <c r="N268" s="2" t="s">
        <v>2477</v>
      </c>
      <c r="O268"/>
      <c r="P268"/>
      <c r="Q268"/>
      <c r="R268"/>
      <c r="S268"/>
      <c r="T268"/>
      <c r="U268"/>
      <c r="V268"/>
      <c r="W268"/>
      <c r="X268"/>
      <c r="Y268"/>
      <c r="Z268"/>
      <c r="AA268"/>
      <c r="AB268"/>
      <c r="AC268"/>
      <c r="AD268"/>
      <c r="AE268"/>
      <c r="AF268"/>
      <c r="AG268"/>
      <c r="AH268"/>
      <c r="AI268"/>
      <c r="AJ268"/>
      <c r="AK268"/>
      <c r="AL268"/>
      <c r="AM268"/>
      <c r="AN268"/>
      <c r="AO268"/>
      <c r="AP268"/>
      <c r="AQ268"/>
      <c r="AR268"/>
      <c r="AS268"/>
      <c r="AT268"/>
      <c r="AU268"/>
      <c r="AV268"/>
      <c r="AW268"/>
      <c r="AX268"/>
      <c r="AY268"/>
      <c r="AZ268"/>
    </row>
    <row r="269" spans="1:52" x14ac:dyDescent="0.3">
      <c r="A269" s="2" t="s">
        <v>148</v>
      </c>
      <c r="B269" s="2" t="s">
        <v>9</v>
      </c>
      <c r="C269" s="51">
        <v>3128</v>
      </c>
      <c r="D269" s="2" t="s">
        <v>2396</v>
      </c>
      <c r="E269" s="2" t="s">
        <v>2408</v>
      </c>
      <c r="F269" s="2" t="s">
        <v>486</v>
      </c>
      <c r="G269" s="2">
        <v>18</v>
      </c>
      <c r="H269" s="42"/>
      <c r="I269" s="2" t="s">
        <v>2383</v>
      </c>
      <c r="J269" s="2" t="s">
        <v>2409</v>
      </c>
      <c r="K269" s="2" t="s">
        <v>2384</v>
      </c>
      <c r="L269" s="2">
        <v>2021</v>
      </c>
      <c r="M269" s="2" t="s">
        <v>148</v>
      </c>
      <c r="N269" s="2" t="s">
        <v>2477</v>
      </c>
      <c r="O269"/>
      <c r="P269"/>
      <c r="Q269"/>
      <c r="R269"/>
      <c r="S269"/>
      <c r="T269"/>
      <c r="U269"/>
      <c r="V269"/>
      <c r="W269"/>
      <c r="X269"/>
      <c r="Y269"/>
      <c r="Z269"/>
      <c r="AA269"/>
      <c r="AB269"/>
      <c r="AC269"/>
      <c r="AD269"/>
      <c r="AE269"/>
      <c r="AF269"/>
      <c r="AG269"/>
      <c r="AH269"/>
      <c r="AI269"/>
      <c r="AJ269"/>
      <c r="AK269"/>
      <c r="AL269"/>
      <c r="AM269"/>
      <c r="AN269"/>
      <c r="AO269"/>
      <c r="AP269"/>
      <c r="AQ269"/>
      <c r="AR269"/>
      <c r="AS269"/>
      <c r="AT269"/>
      <c r="AU269"/>
      <c r="AV269"/>
      <c r="AW269"/>
      <c r="AX269"/>
      <c r="AY269"/>
      <c r="AZ269"/>
    </row>
    <row r="270" spans="1:52" x14ac:dyDescent="0.3">
      <c r="A270" s="2" t="s">
        <v>148</v>
      </c>
      <c r="B270" s="2" t="s">
        <v>9</v>
      </c>
      <c r="C270" s="51">
        <v>3144</v>
      </c>
      <c r="D270" s="2" t="s">
        <v>2424</v>
      </c>
      <c r="E270" s="2" t="s">
        <v>2423</v>
      </c>
      <c r="F270" s="2" t="s">
        <v>486</v>
      </c>
      <c r="G270" s="2">
        <v>18</v>
      </c>
      <c r="H270" s="42"/>
      <c r="I270" s="2" t="s">
        <v>2383</v>
      </c>
      <c r="J270" s="2" t="s">
        <v>2409</v>
      </c>
      <c r="K270" s="2" t="s">
        <v>2382</v>
      </c>
      <c r="L270" s="2">
        <v>2021</v>
      </c>
      <c r="M270" s="2" t="s">
        <v>148</v>
      </c>
      <c r="N270" s="2" t="s">
        <v>2477</v>
      </c>
      <c r="O270"/>
      <c r="P270"/>
      <c r="Q270"/>
      <c r="R270"/>
      <c r="S270"/>
      <c r="T270"/>
      <c r="U270"/>
      <c r="V270"/>
      <c r="W270"/>
      <c r="X270"/>
      <c r="Y270"/>
      <c r="Z270"/>
      <c r="AA270"/>
      <c r="AB270"/>
      <c r="AC270"/>
      <c r="AD270"/>
      <c r="AE270"/>
      <c r="AF270"/>
      <c r="AG270"/>
      <c r="AH270"/>
      <c r="AI270"/>
      <c r="AJ270"/>
      <c r="AK270"/>
      <c r="AL270"/>
      <c r="AM270"/>
      <c r="AN270"/>
      <c r="AO270"/>
      <c r="AP270"/>
      <c r="AQ270"/>
      <c r="AR270"/>
      <c r="AS270"/>
      <c r="AT270"/>
      <c r="AU270"/>
      <c r="AV270"/>
      <c r="AW270"/>
      <c r="AX270"/>
      <c r="AY270"/>
      <c r="AZ270"/>
    </row>
    <row r="271" spans="1:52" x14ac:dyDescent="0.3">
      <c r="A271" s="2" t="s">
        <v>148</v>
      </c>
      <c r="B271" s="2" t="s">
        <v>9</v>
      </c>
      <c r="C271" s="51">
        <v>3145</v>
      </c>
      <c r="D271" s="2" t="s">
        <v>2426</v>
      </c>
      <c r="E271" s="2" t="s">
        <v>2425</v>
      </c>
      <c r="F271" s="2" t="s">
        <v>486</v>
      </c>
      <c r="G271" s="2">
        <v>18</v>
      </c>
      <c r="H271" s="42"/>
      <c r="I271" s="2" t="s">
        <v>2383</v>
      </c>
      <c r="J271" s="2" t="s">
        <v>2409</v>
      </c>
      <c r="K271" s="2" t="s">
        <v>2382</v>
      </c>
      <c r="L271" s="2">
        <v>2021</v>
      </c>
      <c r="M271" s="2" t="s">
        <v>148</v>
      </c>
      <c r="N271" s="2" t="s">
        <v>2477</v>
      </c>
      <c r="O271"/>
      <c r="P271"/>
      <c r="Q271"/>
      <c r="R271"/>
      <c r="S271"/>
      <c r="T271"/>
      <c r="U271"/>
      <c r="V271"/>
      <c r="W271"/>
      <c r="X271"/>
      <c r="Y271"/>
      <c r="Z271"/>
      <c r="AA271"/>
      <c r="AB271"/>
      <c r="AC271"/>
      <c r="AD271"/>
      <c r="AE271"/>
      <c r="AF271"/>
      <c r="AG271"/>
      <c r="AH271"/>
      <c r="AI271"/>
      <c r="AJ271"/>
      <c r="AK271"/>
      <c r="AL271"/>
      <c r="AM271"/>
      <c r="AN271"/>
      <c r="AO271"/>
      <c r="AP271"/>
      <c r="AQ271"/>
      <c r="AR271"/>
      <c r="AS271"/>
      <c r="AT271"/>
      <c r="AU271"/>
      <c r="AV271"/>
      <c r="AW271"/>
      <c r="AX271"/>
      <c r="AY271"/>
      <c r="AZ271"/>
    </row>
    <row r="272" spans="1:52" x14ac:dyDescent="0.3">
      <c r="A272" s="2" t="s">
        <v>148</v>
      </c>
      <c r="B272" s="2" t="s">
        <v>9</v>
      </c>
      <c r="C272" s="51">
        <v>3146</v>
      </c>
      <c r="D272" s="2" t="s">
        <v>2428</v>
      </c>
      <c r="E272" s="2" t="s">
        <v>2427</v>
      </c>
      <c r="F272" s="2" t="s">
        <v>486</v>
      </c>
      <c r="G272" s="2">
        <v>18</v>
      </c>
      <c r="H272" s="42"/>
      <c r="I272" s="2" t="s">
        <v>2383</v>
      </c>
      <c r="J272" s="2" t="s">
        <v>2409</v>
      </c>
      <c r="K272" s="2" t="s">
        <v>2382</v>
      </c>
      <c r="L272" s="2">
        <v>2021</v>
      </c>
      <c r="M272" s="2" t="s">
        <v>148</v>
      </c>
      <c r="N272" s="2" t="s">
        <v>2477</v>
      </c>
      <c r="O272"/>
      <c r="P272"/>
      <c r="Q272"/>
      <c r="R272"/>
      <c r="S272"/>
      <c r="T272"/>
      <c r="U272"/>
      <c r="V272"/>
      <c r="W272"/>
      <c r="X272"/>
      <c r="Y272"/>
      <c r="Z272"/>
      <c r="AA272"/>
      <c r="AB272"/>
      <c r="AC272"/>
      <c r="AD272"/>
      <c r="AE272"/>
      <c r="AF272"/>
      <c r="AG272"/>
      <c r="AH272"/>
      <c r="AI272"/>
      <c r="AJ272"/>
      <c r="AK272"/>
      <c r="AL272"/>
      <c r="AM272"/>
      <c r="AN272"/>
      <c r="AO272"/>
      <c r="AP272"/>
      <c r="AQ272"/>
      <c r="AR272"/>
      <c r="AS272"/>
      <c r="AT272"/>
      <c r="AU272"/>
      <c r="AV272"/>
      <c r="AW272"/>
      <c r="AX272"/>
      <c r="AY272"/>
      <c r="AZ272"/>
    </row>
    <row r="273" spans="1:52" x14ac:dyDescent="0.3">
      <c r="A273" s="2" t="s">
        <v>148</v>
      </c>
      <c r="B273" s="2" t="s">
        <v>9</v>
      </c>
      <c r="C273" s="51">
        <v>4008</v>
      </c>
      <c r="D273" s="2" t="s">
        <v>415</v>
      </c>
      <c r="E273" s="2" t="s">
        <v>416</v>
      </c>
      <c r="F273" s="2" t="s">
        <v>486</v>
      </c>
      <c r="G273" s="2">
        <v>50</v>
      </c>
      <c r="H273" s="41" t="s">
        <v>487</v>
      </c>
      <c r="I273" s="2" t="s">
        <v>11</v>
      </c>
      <c r="J273" s="2" t="s">
        <v>85</v>
      </c>
      <c r="K273" s="2" t="s">
        <v>86</v>
      </c>
      <c r="L273" s="2">
        <v>2021</v>
      </c>
      <c r="M273" s="2" t="s">
        <v>148</v>
      </c>
      <c r="N273" s="2" t="s">
        <v>2471</v>
      </c>
      <c r="O273"/>
      <c r="P273"/>
      <c r="Q273"/>
      <c r="R273"/>
      <c r="S273"/>
      <c r="T273"/>
      <c r="U273"/>
      <c r="V273"/>
      <c r="W273"/>
      <c r="X273"/>
      <c r="Y273"/>
      <c r="Z273"/>
      <c r="AA273"/>
      <c r="AB273"/>
      <c r="AC273"/>
      <c r="AD273"/>
      <c r="AE273"/>
      <c r="AF273"/>
      <c r="AG273"/>
      <c r="AH273"/>
      <c r="AI273"/>
      <c r="AJ273"/>
      <c r="AK273"/>
      <c r="AL273"/>
      <c r="AM273"/>
      <c r="AN273"/>
      <c r="AO273"/>
      <c r="AP273"/>
      <c r="AQ273"/>
      <c r="AR273"/>
      <c r="AS273"/>
      <c r="AT273"/>
      <c r="AU273"/>
      <c r="AV273"/>
      <c r="AW273"/>
      <c r="AX273"/>
      <c r="AY273"/>
      <c r="AZ273"/>
    </row>
    <row r="274" spans="1:52" x14ac:dyDescent="0.3">
      <c r="A274" s="2" t="s">
        <v>148</v>
      </c>
      <c r="B274" s="2" t="s">
        <v>9</v>
      </c>
      <c r="C274" s="51">
        <v>4003</v>
      </c>
      <c r="D274" s="2" t="s">
        <v>405</v>
      </c>
      <c r="E274" s="2" t="s">
        <v>406</v>
      </c>
      <c r="F274" s="2" t="s">
        <v>486</v>
      </c>
      <c r="G274" s="2">
        <v>50</v>
      </c>
      <c r="H274" s="42"/>
      <c r="I274" s="2" t="s">
        <v>11</v>
      </c>
      <c r="J274" s="2" t="s">
        <v>85</v>
      </c>
      <c r="K274" s="2" t="s">
        <v>86</v>
      </c>
      <c r="L274" s="2">
        <v>2021</v>
      </c>
      <c r="M274" s="2" t="s">
        <v>148</v>
      </c>
      <c r="N274" s="2" t="s">
        <v>2470</v>
      </c>
      <c r="O274"/>
      <c r="P274"/>
      <c r="Q274"/>
      <c r="R274"/>
      <c r="S274"/>
      <c r="T274"/>
      <c r="U274"/>
      <c r="V274"/>
      <c r="W274"/>
      <c r="X274"/>
      <c r="Y274"/>
      <c r="Z274"/>
      <c r="AA274"/>
      <c r="AB274"/>
      <c r="AC274"/>
      <c r="AD274"/>
      <c r="AE274"/>
      <c r="AF274"/>
      <c r="AG274"/>
      <c r="AH274"/>
      <c r="AI274"/>
      <c r="AJ274"/>
      <c r="AK274"/>
      <c r="AL274"/>
      <c r="AM274"/>
      <c r="AN274"/>
      <c r="AO274"/>
      <c r="AP274"/>
      <c r="AQ274"/>
      <c r="AR274"/>
      <c r="AS274"/>
      <c r="AT274"/>
      <c r="AU274"/>
      <c r="AV274"/>
      <c r="AW274"/>
      <c r="AX274"/>
      <c r="AY274"/>
      <c r="AZ274"/>
    </row>
    <row r="275" spans="1:52" x14ac:dyDescent="0.3">
      <c r="A275" s="2" t="s">
        <v>148</v>
      </c>
      <c r="B275" s="2" t="s">
        <v>9</v>
      </c>
      <c r="C275" s="51">
        <v>4007</v>
      </c>
      <c r="D275" s="2" t="s">
        <v>413</v>
      </c>
      <c r="E275" s="2" t="s">
        <v>414</v>
      </c>
      <c r="F275" s="2" t="s">
        <v>486</v>
      </c>
      <c r="G275" s="2">
        <v>50</v>
      </c>
      <c r="H275" s="41" t="s">
        <v>487</v>
      </c>
      <c r="I275" s="2" t="s">
        <v>11</v>
      </c>
      <c r="J275" s="2" t="s">
        <v>85</v>
      </c>
      <c r="K275" s="2" t="s">
        <v>86</v>
      </c>
      <c r="L275" s="2">
        <v>2021</v>
      </c>
      <c r="M275" s="2" t="s">
        <v>148</v>
      </c>
      <c r="N275" s="2" t="s">
        <v>2471</v>
      </c>
      <c r="O275"/>
      <c r="P275"/>
      <c r="Q275"/>
      <c r="R275"/>
      <c r="S275"/>
      <c r="T275"/>
      <c r="U275"/>
      <c r="V275"/>
      <c r="W275"/>
      <c r="X275"/>
      <c r="Y275"/>
      <c r="Z275"/>
      <c r="AA275"/>
      <c r="AB275"/>
      <c r="AC275"/>
      <c r="AD275"/>
      <c r="AE275"/>
      <c r="AF275"/>
      <c r="AG275"/>
      <c r="AH275"/>
      <c r="AI275"/>
      <c r="AJ275"/>
      <c r="AK275"/>
      <c r="AL275"/>
      <c r="AM275"/>
      <c r="AN275"/>
      <c r="AO275"/>
      <c r="AP275"/>
      <c r="AQ275"/>
      <c r="AR275"/>
      <c r="AS275"/>
      <c r="AT275"/>
      <c r="AU275"/>
      <c r="AV275"/>
      <c r="AW275"/>
      <c r="AX275"/>
      <c r="AY275"/>
      <c r="AZ275"/>
    </row>
    <row r="276" spans="1:52" x14ac:dyDescent="0.3">
      <c r="A276" s="2" t="s">
        <v>148</v>
      </c>
      <c r="B276" s="2" t="s">
        <v>9</v>
      </c>
      <c r="C276" s="51">
        <v>4005</v>
      </c>
      <c r="D276" s="2" t="s">
        <v>409</v>
      </c>
      <c r="E276" s="2" t="s">
        <v>410</v>
      </c>
      <c r="F276" s="2" t="s">
        <v>486</v>
      </c>
      <c r="G276" s="2">
        <v>50</v>
      </c>
      <c r="H276" s="42" t="s">
        <v>487</v>
      </c>
      <c r="I276" s="2" t="s">
        <v>11</v>
      </c>
      <c r="J276" s="2" t="s">
        <v>85</v>
      </c>
      <c r="K276" s="2" t="s">
        <v>86</v>
      </c>
      <c r="L276" s="2">
        <v>2021</v>
      </c>
      <c r="M276" s="2" t="s">
        <v>148</v>
      </c>
      <c r="N276" s="2" t="s">
        <v>2471</v>
      </c>
      <c r="O276"/>
      <c r="P276"/>
      <c r="Q276"/>
      <c r="R276"/>
      <c r="S276"/>
      <c r="T276"/>
      <c r="U276"/>
      <c r="V276"/>
      <c r="W276"/>
      <c r="X276"/>
      <c r="Y276"/>
      <c r="Z276"/>
      <c r="AA276"/>
      <c r="AB276"/>
      <c r="AC276"/>
      <c r="AD276"/>
      <c r="AE276"/>
      <c r="AF276"/>
      <c r="AG276"/>
      <c r="AH276"/>
      <c r="AI276"/>
      <c r="AJ276"/>
      <c r="AK276"/>
      <c r="AL276"/>
      <c r="AM276"/>
      <c r="AN276"/>
      <c r="AO276"/>
      <c r="AP276"/>
      <c r="AQ276"/>
      <c r="AR276"/>
      <c r="AS276"/>
      <c r="AT276"/>
      <c r="AU276"/>
      <c r="AV276"/>
      <c r="AW276"/>
      <c r="AX276"/>
      <c r="AY276"/>
      <c r="AZ276"/>
    </row>
    <row r="277" spans="1:52" x14ac:dyDescent="0.3">
      <c r="A277" s="2" t="s">
        <v>148</v>
      </c>
      <c r="B277" s="2" t="s">
        <v>9</v>
      </c>
      <c r="C277" s="51">
        <v>4001</v>
      </c>
      <c r="D277" s="2" t="s">
        <v>401</v>
      </c>
      <c r="E277" s="2" t="s">
        <v>402</v>
      </c>
      <c r="F277" s="2" t="s">
        <v>486</v>
      </c>
      <c r="G277" s="2">
        <v>50</v>
      </c>
      <c r="H277" s="41" t="s">
        <v>2436</v>
      </c>
      <c r="I277" s="2" t="s">
        <v>11</v>
      </c>
      <c r="J277" s="2" t="s">
        <v>85</v>
      </c>
      <c r="K277" s="2" t="s">
        <v>86</v>
      </c>
      <c r="L277" s="2">
        <v>2021</v>
      </c>
      <c r="M277" s="2" t="s">
        <v>148</v>
      </c>
      <c r="N277" s="2" t="s">
        <v>2471</v>
      </c>
      <c r="O277"/>
      <c r="P277"/>
      <c r="Q277"/>
      <c r="R277"/>
      <c r="S277"/>
      <c r="T277"/>
      <c r="U277"/>
      <c r="V277"/>
      <c r="W277"/>
      <c r="X277"/>
      <c r="Y277"/>
      <c r="Z277"/>
      <c r="AA277"/>
      <c r="AB277"/>
      <c r="AC277"/>
      <c r="AD277"/>
      <c r="AE277"/>
      <c r="AF277"/>
      <c r="AG277"/>
      <c r="AH277"/>
      <c r="AI277"/>
      <c r="AJ277"/>
      <c r="AK277"/>
      <c r="AL277"/>
      <c r="AM277"/>
      <c r="AN277"/>
      <c r="AO277"/>
      <c r="AP277"/>
      <c r="AQ277"/>
      <c r="AR277"/>
      <c r="AS277"/>
      <c r="AT277"/>
      <c r="AU277"/>
      <c r="AV277"/>
      <c r="AW277"/>
      <c r="AX277"/>
      <c r="AY277"/>
      <c r="AZ277"/>
    </row>
    <row r="278" spans="1:52" x14ac:dyDescent="0.3">
      <c r="A278" s="2" t="s">
        <v>148</v>
      </c>
      <c r="B278" s="2" t="s">
        <v>9</v>
      </c>
      <c r="C278" s="51">
        <v>4009</v>
      </c>
      <c r="D278" s="2" t="s">
        <v>417</v>
      </c>
      <c r="E278" s="2" t="s">
        <v>418</v>
      </c>
      <c r="F278" s="2" t="s">
        <v>486</v>
      </c>
      <c r="G278" s="2">
        <v>50</v>
      </c>
      <c r="H278" s="41" t="s">
        <v>2436</v>
      </c>
      <c r="I278" s="2" t="s">
        <v>11</v>
      </c>
      <c r="J278" s="2" t="s">
        <v>85</v>
      </c>
      <c r="K278" s="2" t="s">
        <v>86</v>
      </c>
      <c r="L278" s="2">
        <v>2021</v>
      </c>
      <c r="M278" s="2" t="s">
        <v>148</v>
      </c>
      <c r="N278" s="2" t="s">
        <v>2471</v>
      </c>
      <c r="O278"/>
      <c r="P278"/>
      <c r="Q278"/>
      <c r="R278"/>
      <c r="S278"/>
      <c r="T278"/>
      <c r="U278"/>
      <c r="V278"/>
      <c r="W278"/>
      <c r="X278"/>
      <c r="Y278"/>
      <c r="Z278"/>
      <c r="AA278"/>
      <c r="AB278"/>
      <c r="AC278"/>
      <c r="AD278"/>
      <c r="AE278"/>
      <c r="AF278"/>
      <c r="AG278"/>
      <c r="AH278"/>
      <c r="AI278"/>
      <c r="AJ278"/>
      <c r="AK278"/>
      <c r="AL278"/>
      <c r="AM278"/>
      <c r="AN278"/>
      <c r="AO278"/>
      <c r="AP278"/>
      <c r="AQ278"/>
      <c r="AR278"/>
      <c r="AS278"/>
      <c r="AT278"/>
      <c r="AU278"/>
      <c r="AV278"/>
      <c r="AW278"/>
      <c r="AX278"/>
      <c r="AY278"/>
      <c r="AZ278"/>
    </row>
    <row r="279" spans="1:52" x14ac:dyDescent="0.3">
      <c r="A279" s="2" t="s">
        <v>148</v>
      </c>
      <c r="B279" s="2" t="s">
        <v>9</v>
      </c>
      <c r="C279" s="51">
        <v>4004</v>
      </c>
      <c r="D279" s="2" t="s">
        <v>407</v>
      </c>
      <c r="E279" s="2" t="s">
        <v>408</v>
      </c>
      <c r="F279" s="2" t="s">
        <v>486</v>
      </c>
      <c r="G279" s="2">
        <v>50</v>
      </c>
      <c r="H279" s="42" t="s">
        <v>488</v>
      </c>
      <c r="I279" s="2" t="s">
        <v>11</v>
      </c>
      <c r="J279" s="2" t="s">
        <v>85</v>
      </c>
      <c r="K279" s="2" t="s">
        <v>86</v>
      </c>
      <c r="L279" s="2">
        <v>2021</v>
      </c>
      <c r="M279" s="2" t="s">
        <v>148</v>
      </c>
      <c r="N279" s="2" t="s">
        <v>2471</v>
      </c>
      <c r="O279"/>
      <c r="P279"/>
      <c r="Q279"/>
      <c r="R279"/>
      <c r="S279"/>
      <c r="T279"/>
      <c r="U279"/>
      <c r="V279"/>
      <c r="W279"/>
      <c r="X279"/>
      <c r="Y279"/>
      <c r="Z279"/>
      <c r="AA279"/>
      <c r="AB279"/>
      <c r="AC279"/>
      <c r="AD279"/>
      <c r="AE279"/>
      <c r="AF279"/>
      <c r="AG279"/>
      <c r="AH279"/>
      <c r="AI279"/>
      <c r="AJ279"/>
      <c r="AK279"/>
      <c r="AL279"/>
      <c r="AM279"/>
      <c r="AN279"/>
      <c r="AO279"/>
      <c r="AP279"/>
      <c r="AQ279"/>
      <c r="AR279"/>
      <c r="AS279"/>
      <c r="AT279"/>
      <c r="AU279"/>
      <c r="AV279"/>
      <c r="AW279"/>
      <c r="AX279"/>
      <c r="AY279"/>
      <c r="AZ279"/>
    </row>
    <row r="280" spans="1:52" x14ac:dyDescent="0.3">
      <c r="A280" s="2" t="s">
        <v>582</v>
      </c>
      <c r="B280" s="2" t="s">
        <v>9</v>
      </c>
      <c r="C280" s="51" t="s">
        <v>496</v>
      </c>
      <c r="D280" s="2" t="s">
        <v>530</v>
      </c>
      <c r="E280" s="2" t="s">
        <v>560</v>
      </c>
      <c r="F280" s="2" t="s">
        <v>8</v>
      </c>
      <c r="G280" s="2">
        <v>70</v>
      </c>
      <c r="H280" s="54" t="s">
        <v>2441</v>
      </c>
      <c r="I280" s="2" t="s">
        <v>11</v>
      </c>
      <c r="J280" s="2" t="s">
        <v>85</v>
      </c>
      <c r="K280" s="2" t="s">
        <v>2452</v>
      </c>
      <c r="L280" s="2" t="str">
        <f>VLOOKUP(E280,Subarrendamiento!O:T,6,FALSE)</f>
        <v>2013</v>
      </c>
      <c r="M280" s="2" t="s">
        <v>489</v>
      </c>
      <c r="N280" s="2" t="s">
        <v>2470</v>
      </c>
      <c r="O280"/>
      <c r="P280"/>
      <c r="Q280"/>
      <c r="R280"/>
      <c r="S280"/>
      <c r="T280"/>
      <c r="U280"/>
      <c r="V280"/>
      <c r="W280"/>
      <c r="X280"/>
      <c r="Y280"/>
      <c r="Z280"/>
      <c r="AA280"/>
      <c r="AB280"/>
      <c r="AC280"/>
      <c r="AD280"/>
      <c r="AE280"/>
      <c r="AF280"/>
      <c r="AG280"/>
      <c r="AH280"/>
      <c r="AI280"/>
      <c r="AJ280"/>
      <c r="AK280"/>
      <c r="AL280"/>
      <c r="AM280"/>
      <c r="AN280"/>
      <c r="AO280"/>
      <c r="AP280"/>
      <c r="AQ280"/>
      <c r="AR280"/>
      <c r="AS280"/>
      <c r="AT280"/>
      <c r="AU280"/>
      <c r="AV280"/>
      <c r="AW280"/>
      <c r="AX280"/>
      <c r="AY280"/>
      <c r="AZ280"/>
    </row>
    <row r="281" spans="1:52" x14ac:dyDescent="0.3">
      <c r="A281" s="2" t="s">
        <v>489</v>
      </c>
      <c r="B281" s="2" t="s">
        <v>9</v>
      </c>
      <c r="C281" s="51" t="s">
        <v>523</v>
      </c>
      <c r="D281" s="2" t="s">
        <v>554</v>
      </c>
      <c r="E281" s="2" t="s">
        <v>581</v>
      </c>
      <c r="F281" s="2" t="s">
        <v>8</v>
      </c>
      <c r="G281" s="2">
        <v>70</v>
      </c>
      <c r="H281" s="42"/>
      <c r="I281" s="2" t="s">
        <v>11</v>
      </c>
      <c r="J281" s="2" t="s">
        <v>85</v>
      </c>
      <c r="K281" s="2" t="s">
        <v>2452</v>
      </c>
      <c r="L281" s="2" t="str">
        <f>VLOOKUP(E281,Subarrendamiento!O:T,6,FALSE)</f>
        <v>2013</v>
      </c>
      <c r="M281" s="2" t="s">
        <v>489</v>
      </c>
      <c r="N281" s="2" t="s">
        <v>2470</v>
      </c>
      <c r="O281"/>
      <c r="P281"/>
      <c r="Q281"/>
      <c r="R281"/>
      <c r="S281"/>
      <c r="T281"/>
      <c r="U281"/>
      <c r="V281"/>
      <c r="W281"/>
      <c r="X281"/>
      <c r="Y281"/>
      <c r="Z281"/>
      <c r="AA281"/>
      <c r="AB281"/>
      <c r="AC281"/>
      <c r="AD281"/>
      <c r="AE281"/>
      <c r="AF281"/>
      <c r="AG281"/>
      <c r="AH281"/>
      <c r="AI281"/>
      <c r="AJ281"/>
      <c r="AK281"/>
      <c r="AL281"/>
      <c r="AM281"/>
      <c r="AN281"/>
      <c r="AO281"/>
      <c r="AP281"/>
      <c r="AQ281"/>
      <c r="AR281"/>
      <c r="AS281"/>
      <c r="AT281"/>
      <c r="AU281"/>
      <c r="AV281"/>
      <c r="AW281"/>
      <c r="AX281"/>
      <c r="AY281"/>
      <c r="AZ281"/>
    </row>
    <row r="282" spans="1:52" x14ac:dyDescent="0.3">
      <c r="A282" s="2" t="s">
        <v>582</v>
      </c>
      <c r="B282" s="2" t="s">
        <v>9</v>
      </c>
      <c r="C282" s="51" t="s">
        <v>634</v>
      </c>
      <c r="D282" s="2" t="s">
        <v>686</v>
      </c>
      <c r="E282" s="2" t="s">
        <v>687</v>
      </c>
      <c r="F282" s="2" t="s">
        <v>8</v>
      </c>
      <c r="G282" s="2">
        <v>50</v>
      </c>
      <c r="H282" s="41">
        <v>0</v>
      </c>
      <c r="I282" s="2" t="s">
        <v>11</v>
      </c>
      <c r="J282" s="2" t="s">
        <v>85</v>
      </c>
      <c r="K282" s="2" t="s">
        <v>2452</v>
      </c>
      <c r="L282" s="2" t="str">
        <f>VLOOKUP(E282,Subarrendamiento!O:T,6,FALSE)</f>
        <v>2020</v>
      </c>
      <c r="M282" s="2" t="s">
        <v>582</v>
      </c>
      <c r="N282" s="2" t="s">
        <v>2470</v>
      </c>
      <c r="O282"/>
      <c r="P282"/>
      <c r="Q282"/>
      <c r="R282"/>
      <c r="S282"/>
      <c r="T282"/>
      <c r="U282"/>
      <c r="V282"/>
      <c r="W282"/>
      <c r="X282"/>
      <c r="Y282"/>
      <c r="Z282"/>
      <c r="AA282"/>
      <c r="AB282"/>
      <c r="AC282"/>
      <c r="AD282"/>
      <c r="AE282"/>
      <c r="AF282"/>
      <c r="AG282"/>
      <c r="AH282"/>
      <c r="AI282"/>
      <c r="AJ282"/>
      <c r="AK282"/>
      <c r="AL282"/>
      <c r="AM282"/>
      <c r="AN282"/>
      <c r="AO282"/>
      <c r="AP282"/>
      <c r="AQ282"/>
      <c r="AR282"/>
      <c r="AS282"/>
      <c r="AT282"/>
      <c r="AU282"/>
      <c r="AV282"/>
      <c r="AW282"/>
      <c r="AX282"/>
      <c r="AY282"/>
      <c r="AZ282"/>
    </row>
    <row r="283" spans="1:52" x14ac:dyDescent="0.3">
      <c r="A283" s="2" t="s">
        <v>489</v>
      </c>
      <c r="B283" s="2" t="s">
        <v>9</v>
      </c>
      <c r="C283" s="51" t="s">
        <v>517</v>
      </c>
      <c r="D283" s="2" t="s">
        <v>551</v>
      </c>
      <c r="E283" s="2" t="s">
        <v>579</v>
      </c>
      <c r="F283" s="2" t="s">
        <v>8</v>
      </c>
      <c r="G283" s="2">
        <v>50</v>
      </c>
      <c r="H283" s="41">
        <v>0</v>
      </c>
      <c r="I283" s="2" t="s">
        <v>11</v>
      </c>
      <c r="J283" s="2" t="s">
        <v>85</v>
      </c>
      <c r="K283" s="2" t="s">
        <v>2452</v>
      </c>
      <c r="L283" s="2" t="str">
        <f>VLOOKUP(E283,Subarrendamiento!O:T,6,FALSE)</f>
        <v>2020</v>
      </c>
      <c r="M283" s="2" t="s">
        <v>489</v>
      </c>
      <c r="N283" s="2" t="s">
        <v>2470</v>
      </c>
      <c r="O283"/>
      <c r="P283"/>
      <c r="Q283"/>
      <c r="R283"/>
      <c r="S283"/>
      <c r="T283"/>
      <c r="U283"/>
      <c r="V283"/>
      <c r="W283"/>
      <c r="X283"/>
      <c r="Y283"/>
      <c r="Z283"/>
      <c r="AA283"/>
      <c r="AB283"/>
      <c r="AC283"/>
      <c r="AD283"/>
      <c r="AE283"/>
      <c r="AF283"/>
      <c r="AG283"/>
      <c r="AH283"/>
      <c r="AI283"/>
      <c r="AJ283"/>
      <c r="AK283"/>
      <c r="AL283"/>
      <c r="AM283"/>
      <c r="AN283"/>
      <c r="AO283"/>
      <c r="AP283"/>
      <c r="AQ283"/>
      <c r="AR283"/>
      <c r="AS283"/>
      <c r="AT283"/>
      <c r="AU283"/>
      <c r="AV283"/>
      <c r="AW283"/>
      <c r="AX283"/>
      <c r="AY283"/>
      <c r="AZ283"/>
    </row>
    <row r="284" spans="1:52" x14ac:dyDescent="0.3">
      <c r="A284" s="2" t="s">
        <v>489</v>
      </c>
      <c r="B284" s="2" t="s">
        <v>9</v>
      </c>
      <c r="C284" s="51" t="s">
        <v>511</v>
      </c>
      <c r="D284" s="2" t="s">
        <v>545</v>
      </c>
      <c r="E284" s="2" t="s">
        <v>574</v>
      </c>
      <c r="F284" s="2" t="s">
        <v>8</v>
      </c>
      <c r="G284" s="2">
        <v>50</v>
      </c>
      <c r="H284" s="41">
        <v>0</v>
      </c>
      <c r="I284" s="2" t="s">
        <v>11</v>
      </c>
      <c r="J284" s="2" t="s">
        <v>85</v>
      </c>
      <c r="K284" s="2" t="s">
        <v>2452</v>
      </c>
      <c r="L284" s="2" t="str">
        <f>VLOOKUP(E284,Subarrendamiento!O:T,6,FALSE)</f>
        <v>2020</v>
      </c>
      <c r="M284" s="2" t="s">
        <v>489</v>
      </c>
      <c r="N284" s="2" t="s">
        <v>2470</v>
      </c>
      <c r="O284"/>
      <c r="P284"/>
      <c r="Q284"/>
      <c r="R284"/>
      <c r="S284"/>
      <c r="T284"/>
      <c r="U284"/>
      <c r="V284"/>
      <c r="W284"/>
      <c r="X284"/>
      <c r="Y284"/>
      <c r="Z284"/>
      <c r="AA284"/>
      <c r="AB284"/>
      <c r="AC284"/>
      <c r="AD284"/>
      <c r="AE284"/>
      <c r="AF284"/>
      <c r="AG284"/>
      <c r="AH284"/>
      <c r="AI284"/>
      <c r="AJ284"/>
      <c r="AK284"/>
      <c r="AL284"/>
      <c r="AM284"/>
      <c r="AN284"/>
      <c r="AO284"/>
      <c r="AP284"/>
      <c r="AQ284"/>
      <c r="AR284"/>
      <c r="AS284"/>
      <c r="AT284"/>
      <c r="AU284"/>
      <c r="AV284"/>
      <c r="AW284"/>
      <c r="AX284"/>
      <c r="AY284"/>
      <c r="AZ284"/>
    </row>
    <row r="285" spans="1:52" x14ac:dyDescent="0.3">
      <c r="A285" s="2" t="s">
        <v>582</v>
      </c>
      <c r="B285" s="2" t="s">
        <v>9</v>
      </c>
      <c r="C285" s="51" t="s">
        <v>639</v>
      </c>
      <c r="D285" s="2" t="s">
        <v>696</v>
      </c>
      <c r="E285" s="2" t="s">
        <v>353</v>
      </c>
      <c r="F285" s="2" t="s">
        <v>8</v>
      </c>
      <c r="G285" s="2">
        <v>18</v>
      </c>
      <c r="H285" s="41">
        <v>0</v>
      </c>
      <c r="I285" s="2" t="s">
        <v>11</v>
      </c>
      <c r="J285" s="2" t="s">
        <v>85</v>
      </c>
      <c r="K285" s="2" t="s">
        <v>2451</v>
      </c>
      <c r="L285" s="2" t="str">
        <f>VLOOKUP(E285,Subarrendamiento!O:T,6,FALSE)</f>
        <v>2020</v>
      </c>
      <c r="M285" s="2" t="s">
        <v>582</v>
      </c>
      <c r="N285" s="2" t="s">
        <v>2470</v>
      </c>
      <c r="O285"/>
      <c r="P285"/>
      <c r="Q285"/>
      <c r="R285"/>
      <c r="S285"/>
      <c r="T285"/>
      <c r="U285"/>
      <c r="V285"/>
      <c r="W285"/>
      <c r="X285"/>
      <c r="Y285"/>
      <c r="Z285"/>
      <c r="AA285"/>
      <c r="AB285"/>
      <c r="AC285"/>
      <c r="AD285"/>
      <c r="AE285"/>
      <c r="AF285"/>
      <c r="AG285"/>
      <c r="AH285"/>
      <c r="AI285"/>
      <c r="AJ285"/>
      <c r="AK285"/>
      <c r="AL285"/>
      <c r="AM285"/>
      <c r="AN285"/>
      <c r="AO285"/>
      <c r="AP285"/>
      <c r="AQ285"/>
      <c r="AR285"/>
      <c r="AS285"/>
      <c r="AT285"/>
      <c r="AU285"/>
      <c r="AV285"/>
      <c r="AW285"/>
      <c r="AX285"/>
      <c r="AY285"/>
      <c r="AZ285"/>
    </row>
    <row r="286" spans="1:52" x14ac:dyDescent="0.3">
      <c r="A286" s="2" t="s">
        <v>489</v>
      </c>
      <c r="B286" s="2" t="s">
        <v>9</v>
      </c>
      <c r="C286" s="51" t="s">
        <v>522</v>
      </c>
      <c r="D286" s="2" t="s">
        <v>347</v>
      </c>
      <c r="E286" s="2" t="s">
        <v>348</v>
      </c>
      <c r="F286" s="2" t="s">
        <v>8</v>
      </c>
      <c r="G286" s="2">
        <v>18</v>
      </c>
      <c r="H286" s="41">
        <v>0</v>
      </c>
      <c r="I286" s="2" t="s">
        <v>11</v>
      </c>
      <c r="J286" s="2" t="s">
        <v>85</v>
      </c>
      <c r="K286" s="2" t="s">
        <v>2451</v>
      </c>
      <c r="L286" s="2" t="str">
        <f>VLOOKUP(E286,Subarrendamiento!O:T,6,FALSE)</f>
        <v>2020</v>
      </c>
      <c r="M286" s="2" t="s">
        <v>489</v>
      </c>
      <c r="N286" s="2" t="s">
        <v>2470</v>
      </c>
      <c r="O286"/>
      <c r="P286"/>
      <c r="Q286"/>
      <c r="R286"/>
      <c r="S286"/>
      <c r="T286"/>
      <c r="U286"/>
      <c r="V286"/>
      <c r="W286"/>
      <c r="X286"/>
      <c r="Y286"/>
      <c r="Z286"/>
      <c r="AA286"/>
      <c r="AB286"/>
      <c r="AC286"/>
      <c r="AD286"/>
      <c r="AE286"/>
      <c r="AF286"/>
      <c r="AG286"/>
      <c r="AH286"/>
      <c r="AI286"/>
      <c r="AJ286"/>
      <c r="AK286"/>
      <c r="AL286"/>
      <c r="AM286"/>
      <c r="AN286"/>
      <c r="AO286"/>
      <c r="AP286"/>
      <c r="AQ286"/>
      <c r="AR286"/>
      <c r="AS286"/>
      <c r="AT286"/>
      <c r="AU286"/>
      <c r="AV286"/>
      <c r="AW286"/>
      <c r="AX286"/>
      <c r="AY286"/>
      <c r="AZ286"/>
    </row>
    <row r="287" spans="1:52" x14ac:dyDescent="0.3">
      <c r="A287" s="2" t="s">
        <v>489</v>
      </c>
      <c r="B287" s="2" t="s">
        <v>9</v>
      </c>
      <c r="C287" s="51" t="s">
        <v>521</v>
      </c>
      <c r="D287" s="2" t="s">
        <v>349</v>
      </c>
      <c r="E287" s="2" t="s">
        <v>350</v>
      </c>
      <c r="F287" s="2" t="s">
        <v>8</v>
      </c>
      <c r="G287" s="2">
        <v>18</v>
      </c>
      <c r="H287" s="41">
        <v>0</v>
      </c>
      <c r="I287" s="2" t="s">
        <v>11</v>
      </c>
      <c r="J287" s="2" t="s">
        <v>85</v>
      </c>
      <c r="K287" s="2" t="s">
        <v>2451</v>
      </c>
      <c r="L287" s="2" t="str">
        <f>VLOOKUP(E287,Subarrendamiento!O:T,6,FALSE)</f>
        <v>2020</v>
      </c>
      <c r="M287" s="2" t="s">
        <v>489</v>
      </c>
      <c r="N287" s="2" t="s">
        <v>2470</v>
      </c>
      <c r="O287"/>
      <c r="P287"/>
      <c r="Q287"/>
      <c r="R287"/>
      <c r="S287"/>
      <c r="T287"/>
      <c r="U287"/>
      <c r="V287"/>
      <c r="W287"/>
      <c r="X287"/>
      <c r="Y287"/>
      <c r="Z287"/>
      <c r="AA287"/>
      <c r="AB287"/>
      <c r="AC287"/>
      <c r="AD287"/>
      <c r="AE287"/>
      <c r="AF287"/>
      <c r="AG287"/>
      <c r="AH287"/>
      <c r="AI287"/>
      <c r="AJ287"/>
      <c r="AK287"/>
      <c r="AL287"/>
      <c r="AM287"/>
      <c r="AN287"/>
      <c r="AO287"/>
      <c r="AP287"/>
      <c r="AQ287"/>
      <c r="AR287"/>
      <c r="AS287"/>
      <c r="AT287"/>
      <c r="AU287"/>
      <c r="AV287"/>
      <c r="AW287"/>
      <c r="AX287"/>
      <c r="AY287"/>
      <c r="AZ287"/>
    </row>
    <row r="288" spans="1:52" x14ac:dyDescent="0.3">
      <c r="A288" s="2" t="s">
        <v>489</v>
      </c>
      <c r="B288" s="2" t="s">
        <v>9</v>
      </c>
      <c r="C288" s="51" t="s">
        <v>520</v>
      </c>
      <c r="D288" s="2" t="s">
        <v>331</v>
      </c>
      <c r="E288" s="2" t="s">
        <v>332</v>
      </c>
      <c r="F288" s="2" t="s">
        <v>8</v>
      </c>
      <c r="G288" s="2">
        <v>18</v>
      </c>
      <c r="H288" s="41">
        <v>0</v>
      </c>
      <c r="I288" s="2" t="s">
        <v>11</v>
      </c>
      <c r="J288" s="2" t="s">
        <v>85</v>
      </c>
      <c r="K288" s="2" t="s">
        <v>2451</v>
      </c>
      <c r="L288" s="2" t="str">
        <f>VLOOKUP(E288,Subarrendamiento!O:T,6,FALSE)</f>
        <v>2020</v>
      </c>
      <c r="M288" s="2" t="s">
        <v>489</v>
      </c>
      <c r="N288" s="2" t="s">
        <v>2470</v>
      </c>
      <c r="O288"/>
      <c r="P288"/>
      <c r="Q288"/>
      <c r="R288"/>
      <c r="S288"/>
      <c r="T288"/>
      <c r="U288"/>
      <c r="V288"/>
      <c r="W288"/>
      <c r="X288"/>
      <c r="Y288"/>
      <c r="Z288"/>
      <c r="AA288"/>
      <c r="AB288"/>
      <c r="AC288"/>
      <c r="AD288"/>
      <c r="AE288"/>
      <c r="AF288"/>
      <c r="AG288"/>
      <c r="AH288"/>
      <c r="AI288"/>
      <c r="AJ288"/>
      <c r="AK288"/>
      <c r="AL288"/>
      <c r="AM288"/>
      <c r="AN288"/>
      <c r="AO288"/>
      <c r="AP288"/>
      <c r="AQ288"/>
      <c r="AR288"/>
      <c r="AS288"/>
      <c r="AT288"/>
      <c r="AU288"/>
      <c r="AV288"/>
      <c r="AW288"/>
      <c r="AX288"/>
      <c r="AY288"/>
      <c r="AZ288"/>
    </row>
    <row r="289" spans="1:52" x14ac:dyDescent="0.3">
      <c r="A289" s="2" t="s">
        <v>582</v>
      </c>
      <c r="B289" s="2" t="s">
        <v>9</v>
      </c>
      <c r="C289" s="51" t="s">
        <v>640</v>
      </c>
      <c r="D289" s="2" t="s">
        <v>697</v>
      </c>
      <c r="E289" s="2" t="s">
        <v>330</v>
      </c>
      <c r="F289" s="2" t="s">
        <v>8</v>
      </c>
      <c r="G289" s="2">
        <v>18</v>
      </c>
      <c r="H289" s="41">
        <v>0</v>
      </c>
      <c r="I289" s="2" t="s">
        <v>11</v>
      </c>
      <c r="J289" s="2" t="s">
        <v>85</v>
      </c>
      <c r="K289" s="2" t="s">
        <v>2451</v>
      </c>
      <c r="L289" s="2" t="str">
        <f>VLOOKUP(E289,Subarrendamiento!O:T,6,FALSE)</f>
        <v>2020</v>
      </c>
      <c r="M289" s="2" t="s">
        <v>582</v>
      </c>
      <c r="N289" s="2" t="s">
        <v>2470</v>
      </c>
      <c r="O289"/>
      <c r="P289"/>
      <c r="Q289"/>
      <c r="R289"/>
      <c r="S289"/>
      <c r="T289"/>
      <c r="U289"/>
      <c r="V289"/>
      <c r="W289"/>
      <c r="X289"/>
      <c r="Y289"/>
      <c r="Z289"/>
      <c r="AA289"/>
      <c r="AB289"/>
      <c r="AC289"/>
      <c r="AD289"/>
      <c r="AE289"/>
      <c r="AF289"/>
      <c r="AG289"/>
      <c r="AH289"/>
      <c r="AI289"/>
      <c r="AJ289"/>
      <c r="AK289"/>
      <c r="AL289"/>
      <c r="AM289"/>
      <c r="AN289"/>
      <c r="AO289"/>
      <c r="AP289"/>
      <c r="AQ289"/>
      <c r="AR289"/>
      <c r="AS289"/>
      <c r="AT289"/>
      <c r="AU289"/>
      <c r="AV289"/>
      <c r="AW289"/>
      <c r="AX289"/>
      <c r="AY289"/>
      <c r="AZ289"/>
    </row>
    <row r="290" spans="1:52" x14ac:dyDescent="0.3">
      <c r="A290" s="2" t="s">
        <v>582</v>
      </c>
      <c r="B290" s="2" t="s">
        <v>9</v>
      </c>
      <c r="C290" s="51" t="s">
        <v>636</v>
      </c>
      <c r="D290" s="2" t="s">
        <v>690</v>
      </c>
      <c r="E290" s="2" t="s">
        <v>691</v>
      </c>
      <c r="F290" s="2" t="s">
        <v>8</v>
      </c>
      <c r="G290" s="2">
        <v>50</v>
      </c>
      <c r="H290" s="41">
        <v>0</v>
      </c>
      <c r="I290" s="2" t="s">
        <v>11</v>
      </c>
      <c r="J290" s="2" t="s">
        <v>85</v>
      </c>
      <c r="K290" s="2" t="s">
        <v>2452</v>
      </c>
      <c r="L290" s="2" t="str">
        <f>VLOOKUP(E290,Subarrendamiento!O:T,6,FALSE)</f>
        <v>2021</v>
      </c>
      <c r="M290" s="2" t="s">
        <v>582</v>
      </c>
      <c r="N290" s="2" t="s">
        <v>2470</v>
      </c>
      <c r="O290"/>
      <c r="P290"/>
      <c r="Q290"/>
      <c r="R290"/>
      <c r="S290"/>
      <c r="T290"/>
      <c r="U290"/>
      <c r="V290"/>
      <c r="W290"/>
      <c r="X290"/>
      <c r="Y290"/>
      <c r="Z290"/>
      <c r="AA290"/>
      <c r="AB290"/>
      <c r="AC290"/>
      <c r="AD290"/>
      <c r="AE290"/>
      <c r="AF290"/>
      <c r="AG290"/>
      <c r="AH290"/>
      <c r="AI290"/>
      <c r="AJ290"/>
      <c r="AK290"/>
      <c r="AL290"/>
      <c r="AM290"/>
      <c r="AN290"/>
      <c r="AO290"/>
      <c r="AP290"/>
      <c r="AQ290"/>
      <c r="AR290"/>
      <c r="AS290"/>
      <c r="AT290"/>
      <c r="AU290"/>
      <c r="AV290"/>
      <c r="AW290"/>
      <c r="AX290"/>
      <c r="AY290"/>
      <c r="AZ290"/>
    </row>
    <row r="291" spans="1:52" x14ac:dyDescent="0.3">
      <c r="A291" s="2" t="s">
        <v>582</v>
      </c>
      <c r="B291" s="2" t="s">
        <v>9</v>
      </c>
      <c r="C291" s="51" t="s">
        <v>638</v>
      </c>
      <c r="D291" s="2" t="s">
        <v>694</v>
      </c>
      <c r="E291" s="2" t="s">
        <v>695</v>
      </c>
      <c r="F291" s="2" t="s">
        <v>8</v>
      </c>
      <c r="G291" s="2">
        <v>50</v>
      </c>
      <c r="H291" s="41">
        <v>0</v>
      </c>
      <c r="I291" s="2" t="s">
        <v>11</v>
      </c>
      <c r="J291" s="2" t="s">
        <v>85</v>
      </c>
      <c r="K291" s="2" t="s">
        <v>2452</v>
      </c>
      <c r="L291" s="2" t="str">
        <f>VLOOKUP(E291,Subarrendamiento!O:T,6,FALSE)</f>
        <v>2021</v>
      </c>
      <c r="M291" s="2" t="s">
        <v>582</v>
      </c>
      <c r="N291" s="2" t="s">
        <v>2470</v>
      </c>
      <c r="O291"/>
      <c r="P291"/>
      <c r="Q291"/>
      <c r="R291"/>
      <c r="S291"/>
      <c r="T291"/>
      <c r="U291"/>
      <c r="V291"/>
      <c r="W291"/>
      <c r="X291"/>
      <c r="Y291"/>
      <c r="Z291"/>
      <c r="AA291"/>
      <c r="AB291"/>
      <c r="AC291"/>
      <c r="AD291"/>
      <c r="AE291"/>
      <c r="AF291"/>
      <c r="AG291"/>
      <c r="AH291"/>
      <c r="AI291"/>
      <c r="AJ291"/>
      <c r="AK291"/>
      <c r="AL291"/>
      <c r="AM291"/>
      <c r="AN291"/>
      <c r="AO291"/>
      <c r="AP291"/>
      <c r="AQ291"/>
      <c r="AR291"/>
      <c r="AS291"/>
      <c r="AT291"/>
      <c r="AU291"/>
      <c r="AV291"/>
      <c r="AW291"/>
      <c r="AX291"/>
      <c r="AY291"/>
      <c r="AZ291"/>
    </row>
    <row r="292" spans="1:52" x14ac:dyDescent="0.3">
      <c r="A292" s="2" t="s">
        <v>605</v>
      </c>
      <c r="B292" s="2" t="s">
        <v>9</v>
      </c>
      <c r="C292" s="51">
        <v>1807</v>
      </c>
      <c r="D292" s="2" t="s">
        <v>595</v>
      </c>
      <c r="E292" s="2" t="s">
        <v>596</v>
      </c>
      <c r="F292" s="2" t="s">
        <v>583</v>
      </c>
      <c r="G292" s="2">
        <v>50</v>
      </c>
      <c r="H292" s="41">
        <v>0</v>
      </c>
      <c r="I292" s="2" t="s">
        <v>11</v>
      </c>
      <c r="J292" s="2" t="s">
        <v>85</v>
      </c>
      <c r="K292" s="2" t="s">
        <v>2452</v>
      </c>
      <c r="L292" s="2" t="str">
        <f>VLOOKUP(E292,Subarrendamiento!O:T,6,FALSE)</f>
        <v>2021</v>
      </c>
      <c r="M292" s="2" t="s">
        <v>605</v>
      </c>
      <c r="N292" s="2" t="s">
        <v>2470</v>
      </c>
      <c r="O292"/>
      <c r="P292"/>
      <c r="Q292"/>
      <c r="R292"/>
      <c r="S292"/>
      <c r="T292"/>
      <c r="U292"/>
      <c r="V292"/>
      <c r="W292"/>
      <c r="X292"/>
      <c r="Y292"/>
      <c r="Z292"/>
      <c r="AA292"/>
      <c r="AB292"/>
      <c r="AC292"/>
      <c r="AD292"/>
      <c r="AE292"/>
      <c r="AF292"/>
      <c r="AG292"/>
      <c r="AH292"/>
      <c r="AI292"/>
      <c r="AJ292"/>
      <c r="AK292"/>
      <c r="AL292"/>
      <c r="AM292"/>
      <c r="AN292"/>
      <c r="AO292"/>
      <c r="AP292"/>
      <c r="AQ292"/>
      <c r="AR292"/>
      <c r="AS292"/>
      <c r="AT292"/>
      <c r="AU292"/>
      <c r="AV292"/>
      <c r="AW292"/>
      <c r="AX292"/>
      <c r="AY292"/>
      <c r="AZ292"/>
    </row>
    <row r="293" spans="1:52" x14ac:dyDescent="0.3">
      <c r="A293" s="2" t="s">
        <v>582</v>
      </c>
      <c r="B293" s="2" t="s">
        <v>9</v>
      </c>
      <c r="C293" s="51" t="s">
        <v>637</v>
      </c>
      <c r="D293" s="2" t="s">
        <v>692</v>
      </c>
      <c r="E293" s="2" t="s">
        <v>693</v>
      </c>
      <c r="F293" s="2" t="s">
        <v>8</v>
      </c>
      <c r="G293" s="2">
        <v>50</v>
      </c>
      <c r="H293" s="41">
        <v>0</v>
      </c>
      <c r="I293" s="2" t="s">
        <v>11</v>
      </c>
      <c r="J293" s="2" t="s">
        <v>85</v>
      </c>
      <c r="K293" s="2" t="s">
        <v>2452</v>
      </c>
      <c r="L293" s="2" t="str">
        <f>VLOOKUP(E293,Subarrendamiento!O:T,6,FALSE)</f>
        <v>2021</v>
      </c>
      <c r="M293" s="2" t="s">
        <v>582</v>
      </c>
      <c r="N293" s="2" t="s">
        <v>2470</v>
      </c>
      <c r="O293"/>
      <c r="P293"/>
      <c r="Q293"/>
      <c r="R293"/>
      <c r="S293"/>
      <c r="T293"/>
      <c r="U293"/>
      <c r="V293"/>
      <c r="W293"/>
      <c r="X293"/>
      <c r="Y293"/>
      <c r="Z293"/>
      <c r="AA293"/>
      <c r="AB293"/>
      <c r="AC293"/>
      <c r="AD293"/>
      <c r="AE293"/>
      <c r="AF293"/>
      <c r="AG293"/>
      <c r="AH293"/>
      <c r="AI293"/>
      <c r="AJ293"/>
      <c r="AK293"/>
      <c r="AL293"/>
      <c r="AM293"/>
      <c r="AN293"/>
      <c r="AO293"/>
      <c r="AP293"/>
      <c r="AQ293"/>
      <c r="AR293"/>
      <c r="AS293"/>
      <c r="AT293"/>
      <c r="AU293"/>
      <c r="AV293"/>
      <c r="AW293"/>
      <c r="AX293"/>
      <c r="AY293"/>
      <c r="AZ293"/>
    </row>
    <row r="294" spans="1:52" x14ac:dyDescent="0.3">
      <c r="A294" s="2" t="s">
        <v>489</v>
      </c>
      <c r="B294" s="2" t="s">
        <v>9</v>
      </c>
      <c r="C294" s="51" t="s">
        <v>507</v>
      </c>
      <c r="D294" s="2" t="s">
        <v>541</v>
      </c>
      <c r="E294" s="2" t="s">
        <v>1862</v>
      </c>
      <c r="F294" s="2" t="s">
        <v>8</v>
      </c>
      <c r="G294" s="2">
        <v>110</v>
      </c>
      <c r="H294" s="41">
        <v>0</v>
      </c>
      <c r="I294" s="2" t="s">
        <v>11</v>
      </c>
      <c r="J294" s="2" t="s">
        <v>85</v>
      </c>
      <c r="K294" s="2" t="s">
        <v>2452</v>
      </c>
      <c r="L294" s="2" t="str">
        <f>VLOOKUP(E294,Subarrendamiento!O:T,6,FALSE)</f>
        <v>2021</v>
      </c>
      <c r="M294" s="2" t="s">
        <v>489</v>
      </c>
      <c r="N294" s="2" t="s">
        <v>2470</v>
      </c>
      <c r="O294"/>
      <c r="P294"/>
      <c r="Q294"/>
      <c r="R294"/>
      <c r="S294"/>
      <c r="T294"/>
      <c r="U294"/>
      <c r="V294"/>
      <c r="W294"/>
      <c r="X294"/>
      <c r="Y294"/>
      <c r="Z294"/>
      <c r="AA294"/>
      <c r="AB294"/>
      <c r="AC294"/>
      <c r="AD294"/>
      <c r="AE294"/>
      <c r="AF294"/>
      <c r="AG294"/>
      <c r="AH294"/>
      <c r="AI294"/>
      <c r="AJ294"/>
      <c r="AK294"/>
      <c r="AL294"/>
      <c r="AM294"/>
      <c r="AN294"/>
      <c r="AO294"/>
      <c r="AP294"/>
      <c r="AQ294"/>
      <c r="AR294"/>
      <c r="AS294"/>
      <c r="AT294"/>
      <c r="AU294"/>
      <c r="AV294"/>
      <c r="AW294"/>
      <c r="AX294"/>
      <c r="AY294"/>
      <c r="AZ294"/>
    </row>
    <row r="295" spans="1:52" x14ac:dyDescent="0.3">
      <c r="A295" s="2" t="s">
        <v>605</v>
      </c>
      <c r="B295" s="2" t="s">
        <v>9</v>
      </c>
      <c r="C295" s="51">
        <v>1812</v>
      </c>
      <c r="D295" s="2" t="s">
        <v>603</v>
      </c>
      <c r="E295" s="2" t="s">
        <v>604</v>
      </c>
      <c r="F295" s="2" t="s">
        <v>583</v>
      </c>
      <c r="G295" s="2">
        <v>110</v>
      </c>
      <c r="H295" s="41">
        <v>0</v>
      </c>
      <c r="I295" s="2" t="s">
        <v>11</v>
      </c>
      <c r="J295" s="2" t="s">
        <v>85</v>
      </c>
      <c r="K295" s="2" t="s">
        <v>2452</v>
      </c>
      <c r="L295" s="63">
        <v>2021</v>
      </c>
      <c r="M295" s="2" t="s">
        <v>605</v>
      </c>
      <c r="N295" s="2" t="s">
        <v>2470</v>
      </c>
      <c r="O295"/>
      <c r="P295"/>
      <c r="Q295"/>
      <c r="R295"/>
      <c r="S295"/>
      <c r="T295"/>
      <c r="U295"/>
      <c r="V295"/>
      <c r="W295"/>
      <c r="X295"/>
      <c r="Y295"/>
      <c r="Z295"/>
      <c r="AA295"/>
      <c r="AB295"/>
      <c r="AC295"/>
      <c r="AD295"/>
      <c r="AE295"/>
      <c r="AF295"/>
      <c r="AG295"/>
      <c r="AH295"/>
      <c r="AI295"/>
      <c r="AJ295"/>
      <c r="AK295"/>
      <c r="AL295"/>
      <c r="AM295"/>
      <c r="AN295"/>
      <c r="AO295"/>
      <c r="AP295"/>
      <c r="AQ295"/>
      <c r="AR295"/>
      <c r="AS295"/>
      <c r="AT295"/>
      <c r="AU295"/>
      <c r="AV295"/>
      <c r="AW295"/>
      <c r="AX295"/>
      <c r="AY295"/>
      <c r="AZ295"/>
    </row>
    <row r="296" spans="1:52" x14ac:dyDescent="0.3">
      <c r="A296" s="2" t="s">
        <v>489</v>
      </c>
      <c r="B296" s="2" t="s">
        <v>9</v>
      </c>
      <c r="C296" s="51" t="s">
        <v>502</v>
      </c>
      <c r="D296" s="2" t="s">
        <v>536</v>
      </c>
      <c r="E296" s="2" t="s">
        <v>564</v>
      </c>
      <c r="F296" s="2" t="s">
        <v>8</v>
      </c>
      <c r="G296" s="2">
        <v>70</v>
      </c>
      <c r="H296" s="41">
        <v>0</v>
      </c>
      <c r="I296" s="2" t="s">
        <v>11</v>
      </c>
      <c r="J296" s="2" t="s">
        <v>85</v>
      </c>
      <c r="K296" s="2" t="s">
        <v>2452</v>
      </c>
      <c r="L296" s="63">
        <v>2021</v>
      </c>
      <c r="M296" s="2" t="s">
        <v>489</v>
      </c>
      <c r="N296" s="2" t="s">
        <v>2470</v>
      </c>
      <c r="O296"/>
      <c r="P296"/>
      <c r="Q296"/>
      <c r="R296"/>
      <c r="S296"/>
      <c r="T296"/>
      <c r="U296"/>
      <c r="V296"/>
      <c r="W296"/>
      <c r="X296"/>
      <c r="Y296"/>
      <c r="Z296"/>
      <c r="AA296"/>
      <c r="AB296"/>
      <c r="AC296"/>
      <c r="AD296"/>
      <c r="AE296"/>
      <c r="AF296"/>
      <c r="AG296"/>
      <c r="AH296"/>
      <c r="AI296"/>
      <c r="AJ296"/>
      <c r="AK296"/>
      <c r="AL296"/>
      <c r="AM296"/>
      <c r="AN296"/>
      <c r="AO296"/>
      <c r="AP296"/>
      <c r="AQ296"/>
      <c r="AR296"/>
      <c r="AS296"/>
      <c r="AT296"/>
      <c r="AU296"/>
      <c r="AV296"/>
      <c r="AW296"/>
      <c r="AX296"/>
      <c r="AY296"/>
      <c r="AZ296"/>
    </row>
    <row r="297" spans="1:52" x14ac:dyDescent="0.3">
      <c r="A297" s="2" t="s">
        <v>489</v>
      </c>
      <c r="B297" s="2" t="s">
        <v>9</v>
      </c>
      <c r="C297" s="51" t="s">
        <v>503</v>
      </c>
      <c r="D297" s="2" t="s">
        <v>537</v>
      </c>
      <c r="E297" s="2" t="s">
        <v>565</v>
      </c>
      <c r="F297" s="2" t="s">
        <v>8</v>
      </c>
      <c r="G297" s="2">
        <v>70</v>
      </c>
      <c r="H297" s="41">
        <v>0</v>
      </c>
      <c r="I297" s="2" t="s">
        <v>11</v>
      </c>
      <c r="J297" s="2" t="s">
        <v>85</v>
      </c>
      <c r="K297" s="2" t="s">
        <v>2452</v>
      </c>
      <c r="L297" s="63">
        <v>2021</v>
      </c>
      <c r="M297" s="2" t="s">
        <v>489</v>
      </c>
      <c r="N297" s="2" t="s">
        <v>2470</v>
      </c>
      <c r="O297"/>
      <c r="P297"/>
      <c r="Q297"/>
      <c r="R297"/>
      <c r="S297"/>
      <c r="T297"/>
      <c r="U297"/>
      <c r="V297"/>
      <c r="W297"/>
      <c r="X297"/>
      <c r="Y297"/>
      <c r="Z297"/>
      <c r="AA297"/>
      <c r="AB297"/>
      <c r="AC297"/>
      <c r="AD297"/>
      <c r="AE297"/>
      <c r="AF297"/>
      <c r="AG297"/>
      <c r="AH297"/>
      <c r="AI297"/>
      <c r="AJ297"/>
      <c r="AK297"/>
      <c r="AL297"/>
      <c r="AM297"/>
      <c r="AN297"/>
      <c r="AO297"/>
      <c r="AP297"/>
      <c r="AQ297"/>
      <c r="AR297"/>
      <c r="AS297"/>
      <c r="AT297"/>
      <c r="AU297"/>
      <c r="AV297"/>
      <c r="AW297"/>
      <c r="AX297"/>
      <c r="AY297"/>
      <c r="AZ297"/>
    </row>
    <row r="298" spans="1:52" x14ac:dyDescent="0.3">
      <c r="A298" s="2" t="s">
        <v>489</v>
      </c>
      <c r="B298" s="2" t="s">
        <v>9</v>
      </c>
      <c r="C298" s="51" t="s">
        <v>514</v>
      </c>
      <c r="D298" s="2" t="s">
        <v>548</v>
      </c>
      <c r="E298" s="2" t="s">
        <v>576</v>
      </c>
      <c r="F298" s="2" t="s">
        <v>8</v>
      </c>
      <c r="G298" s="2">
        <v>70</v>
      </c>
      <c r="H298" s="41">
        <v>0</v>
      </c>
      <c r="I298" s="2" t="s">
        <v>11</v>
      </c>
      <c r="J298" s="2" t="s">
        <v>85</v>
      </c>
      <c r="K298" s="2" t="s">
        <v>2452</v>
      </c>
      <c r="L298" s="63">
        <v>2021</v>
      </c>
      <c r="M298" s="2" t="s">
        <v>489</v>
      </c>
      <c r="N298" s="2" t="s">
        <v>2470</v>
      </c>
      <c r="O298"/>
      <c r="P298"/>
      <c r="Q298"/>
      <c r="R298"/>
      <c r="S298"/>
      <c r="T298"/>
      <c r="U298"/>
      <c r="V298"/>
      <c r="W298"/>
      <c r="X298"/>
      <c r="Y298"/>
      <c r="Z298"/>
      <c r="AA298"/>
      <c r="AB298"/>
      <c r="AC298"/>
      <c r="AD298"/>
      <c r="AE298"/>
      <c r="AF298"/>
      <c r="AG298"/>
      <c r="AH298"/>
      <c r="AI298"/>
      <c r="AJ298"/>
      <c r="AK298"/>
      <c r="AL298"/>
      <c r="AM298"/>
      <c r="AN298"/>
      <c r="AO298"/>
      <c r="AP298"/>
      <c r="AQ298"/>
      <c r="AR298"/>
      <c r="AS298"/>
      <c r="AT298"/>
      <c r="AU298"/>
      <c r="AV298"/>
      <c r="AW298"/>
      <c r="AX298"/>
      <c r="AY298"/>
      <c r="AZ298"/>
    </row>
    <row r="299" spans="1:52" x14ac:dyDescent="0.3">
      <c r="A299" s="2" t="s">
        <v>489</v>
      </c>
      <c r="B299" s="2" t="s">
        <v>9</v>
      </c>
      <c r="C299" s="51" t="s">
        <v>510</v>
      </c>
      <c r="D299" s="2" t="s">
        <v>544</v>
      </c>
      <c r="E299" s="2" t="s">
        <v>573</v>
      </c>
      <c r="F299" s="2" t="s">
        <v>8</v>
      </c>
      <c r="G299" s="2">
        <v>70</v>
      </c>
      <c r="H299" s="41">
        <v>0</v>
      </c>
      <c r="I299" s="2" t="s">
        <v>11</v>
      </c>
      <c r="J299" s="2" t="s">
        <v>85</v>
      </c>
      <c r="K299" s="2" t="s">
        <v>2452</v>
      </c>
      <c r="L299" s="63">
        <v>2021</v>
      </c>
      <c r="M299" s="2" t="s">
        <v>489</v>
      </c>
      <c r="N299" s="2" t="s">
        <v>2470</v>
      </c>
      <c r="O299"/>
      <c r="P299"/>
      <c r="Q299"/>
      <c r="R299"/>
      <c r="S299"/>
      <c r="T299"/>
      <c r="U299"/>
      <c r="V299"/>
      <c r="W299"/>
      <c r="X299"/>
      <c r="Y299"/>
      <c r="Z299"/>
      <c r="AA299"/>
      <c r="AB299"/>
      <c r="AC299"/>
      <c r="AD299"/>
      <c r="AE299"/>
      <c r="AF299"/>
      <c r="AG299"/>
      <c r="AH299"/>
      <c r="AI299"/>
      <c r="AJ299"/>
      <c r="AK299"/>
      <c r="AL299"/>
      <c r="AM299"/>
      <c r="AN299"/>
      <c r="AO299"/>
      <c r="AP299"/>
      <c r="AQ299"/>
      <c r="AR299"/>
      <c r="AS299"/>
      <c r="AT299"/>
      <c r="AU299"/>
      <c r="AV299"/>
      <c r="AW299"/>
      <c r="AX299"/>
      <c r="AY299"/>
      <c r="AZ299"/>
    </row>
    <row r="300" spans="1:52" x14ac:dyDescent="0.3">
      <c r="A300" s="2" t="s">
        <v>489</v>
      </c>
      <c r="B300" s="2" t="s">
        <v>9</v>
      </c>
      <c r="C300" s="51" t="s">
        <v>504</v>
      </c>
      <c r="D300" s="2" t="s">
        <v>538</v>
      </c>
      <c r="E300" s="2" t="s">
        <v>566</v>
      </c>
      <c r="F300" s="2" t="s">
        <v>8</v>
      </c>
      <c r="G300" s="2">
        <v>70</v>
      </c>
      <c r="H300" s="41">
        <v>0</v>
      </c>
      <c r="I300" s="2" t="s">
        <v>11</v>
      </c>
      <c r="J300" s="2" t="s">
        <v>85</v>
      </c>
      <c r="K300" s="2" t="s">
        <v>2452</v>
      </c>
      <c r="L300" s="63">
        <v>2021</v>
      </c>
      <c r="M300" s="2" t="s">
        <v>489</v>
      </c>
      <c r="N300" s="2" t="s">
        <v>2470</v>
      </c>
      <c r="O300"/>
      <c r="P300"/>
      <c r="Q300"/>
      <c r="R300"/>
      <c r="S300"/>
      <c r="T300"/>
      <c r="U300"/>
      <c r="V300"/>
      <c r="W300"/>
      <c r="X300"/>
      <c r="Y300"/>
      <c r="Z300"/>
      <c r="AA300"/>
      <c r="AB300"/>
      <c r="AC300"/>
      <c r="AD300"/>
      <c r="AE300"/>
      <c r="AF300"/>
      <c r="AG300"/>
      <c r="AH300"/>
      <c r="AI300"/>
      <c r="AJ300"/>
      <c r="AK300"/>
      <c r="AL300"/>
      <c r="AM300"/>
      <c r="AN300"/>
      <c r="AO300"/>
      <c r="AP300"/>
      <c r="AQ300"/>
      <c r="AR300"/>
      <c r="AS300"/>
      <c r="AT300"/>
      <c r="AU300"/>
      <c r="AV300"/>
      <c r="AW300"/>
      <c r="AX300"/>
      <c r="AY300"/>
      <c r="AZ300"/>
    </row>
    <row r="301" spans="1:52" x14ac:dyDescent="0.3">
      <c r="A301" s="2" t="s">
        <v>489</v>
      </c>
      <c r="B301" s="2" t="s">
        <v>9</v>
      </c>
      <c r="C301" s="51" t="s">
        <v>505</v>
      </c>
      <c r="D301" s="2" t="s">
        <v>539</v>
      </c>
      <c r="E301" s="2" t="s">
        <v>568</v>
      </c>
      <c r="F301" s="2" t="s">
        <v>8</v>
      </c>
      <c r="G301" s="2">
        <v>70</v>
      </c>
      <c r="H301" s="41">
        <v>0</v>
      </c>
      <c r="I301" s="2" t="s">
        <v>11</v>
      </c>
      <c r="J301" s="2" t="s">
        <v>85</v>
      </c>
      <c r="K301" s="2" t="s">
        <v>2452</v>
      </c>
      <c r="L301" s="63">
        <v>2021</v>
      </c>
      <c r="M301" s="2" t="s">
        <v>489</v>
      </c>
      <c r="N301" s="2" t="s">
        <v>2470</v>
      </c>
      <c r="O301"/>
      <c r="P301"/>
      <c r="Q301"/>
      <c r="R301"/>
      <c r="S301"/>
      <c r="T301"/>
      <c r="U301"/>
      <c r="V301"/>
      <c r="W301"/>
      <c r="X301"/>
      <c r="Y301"/>
      <c r="Z301"/>
      <c r="AA301"/>
      <c r="AB301"/>
      <c r="AC301"/>
      <c r="AD301"/>
      <c r="AE301"/>
      <c r="AF301"/>
      <c r="AG301"/>
      <c r="AH301"/>
      <c r="AI301"/>
      <c r="AJ301"/>
      <c r="AK301"/>
      <c r="AL301"/>
      <c r="AM301"/>
      <c r="AN301"/>
      <c r="AO301"/>
      <c r="AP301"/>
      <c r="AQ301"/>
      <c r="AR301"/>
      <c r="AS301"/>
      <c r="AT301"/>
      <c r="AU301"/>
      <c r="AV301"/>
      <c r="AW301"/>
      <c r="AX301"/>
      <c r="AY301"/>
      <c r="AZ301"/>
    </row>
    <row r="302" spans="1:52" x14ac:dyDescent="0.3">
      <c r="A302" s="2" t="s">
        <v>489</v>
      </c>
      <c r="B302" s="2" t="s">
        <v>9</v>
      </c>
      <c r="C302" s="51" t="s">
        <v>516</v>
      </c>
      <c r="D302" s="2" t="s">
        <v>550</v>
      </c>
      <c r="E302" s="2" t="s">
        <v>578</v>
      </c>
      <c r="F302" s="2" t="s">
        <v>8</v>
      </c>
      <c r="G302" s="2">
        <v>70</v>
      </c>
      <c r="H302" s="41">
        <v>0</v>
      </c>
      <c r="I302" s="2" t="s">
        <v>11</v>
      </c>
      <c r="J302" s="2" t="s">
        <v>85</v>
      </c>
      <c r="K302" s="2" t="s">
        <v>2452</v>
      </c>
      <c r="L302" s="63">
        <v>2021</v>
      </c>
      <c r="M302" s="2" t="s">
        <v>489</v>
      </c>
      <c r="N302" s="2" t="s">
        <v>2470</v>
      </c>
      <c r="O302"/>
      <c r="P302"/>
      <c r="Q302"/>
      <c r="R302"/>
      <c r="S302"/>
      <c r="T302"/>
      <c r="U302"/>
      <c r="V302"/>
      <c r="W302"/>
      <c r="X302"/>
      <c r="Y302"/>
      <c r="Z302"/>
      <c r="AA302"/>
      <c r="AB302"/>
      <c r="AC302"/>
      <c r="AD302"/>
      <c r="AE302"/>
      <c r="AF302"/>
      <c r="AG302"/>
      <c r="AH302"/>
      <c r="AI302"/>
      <c r="AJ302"/>
      <c r="AK302"/>
      <c r="AL302"/>
      <c r="AM302"/>
      <c r="AN302"/>
      <c r="AO302"/>
      <c r="AP302"/>
      <c r="AQ302"/>
      <c r="AR302"/>
      <c r="AS302"/>
      <c r="AT302"/>
      <c r="AU302"/>
      <c r="AV302"/>
      <c r="AW302"/>
      <c r="AX302"/>
      <c r="AY302"/>
      <c r="AZ302"/>
    </row>
    <row r="303" spans="1:52" x14ac:dyDescent="0.3">
      <c r="A303" s="2" t="s">
        <v>489</v>
      </c>
      <c r="B303" s="2" t="s">
        <v>9</v>
      </c>
      <c r="C303" s="51" t="s">
        <v>512</v>
      </c>
      <c r="D303" s="2" t="s">
        <v>546</v>
      </c>
      <c r="E303" s="2" t="s">
        <v>575</v>
      </c>
      <c r="F303" s="2" t="s">
        <v>8</v>
      </c>
      <c r="G303" s="2">
        <v>70</v>
      </c>
      <c r="H303" s="41">
        <v>0</v>
      </c>
      <c r="I303" s="2" t="s">
        <v>11</v>
      </c>
      <c r="J303" s="2" t="s">
        <v>85</v>
      </c>
      <c r="K303" s="2" t="s">
        <v>2452</v>
      </c>
      <c r="L303" s="63">
        <v>2021</v>
      </c>
      <c r="M303" s="2" t="s">
        <v>489</v>
      </c>
      <c r="N303" s="2" t="s">
        <v>2470</v>
      </c>
      <c r="O303"/>
      <c r="P303"/>
      <c r="Q303"/>
      <c r="R303"/>
      <c r="S303"/>
      <c r="T303"/>
      <c r="U303"/>
      <c r="V303"/>
      <c r="W303"/>
      <c r="X303"/>
      <c r="Y303"/>
      <c r="Z303"/>
      <c r="AA303"/>
      <c r="AB303"/>
      <c r="AC303"/>
      <c r="AD303"/>
      <c r="AE303"/>
      <c r="AF303"/>
      <c r="AG303"/>
      <c r="AH303"/>
      <c r="AI303"/>
      <c r="AJ303"/>
      <c r="AK303"/>
      <c r="AL303"/>
      <c r="AM303"/>
      <c r="AN303"/>
      <c r="AO303"/>
      <c r="AP303"/>
      <c r="AQ303"/>
      <c r="AR303"/>
      <c r="AS303"/>
      <c r="AT303"/>
      <c r="AU303"/>
      <c r="AV303"/>
      <c r="AW303"/>
      <c r="AX303"/>
      <c r="AY303"/>
      <c r="AZ303"/>
    </row>
    <row r="304" spans="1:52" x14ac:dyDescent="0.3">
      <c r="A304" s="2" t="s">
        <v>489</v>
      </c>
      <c r="B304" s="2" t="s">
        <v>9</v>
      </c>
      <c r="C304" s="51" t="s">
        <v>513</v>
      </c>
      <c r="D304" s="2" t="s">
        <v>547</v>
      </c>
      <c r="E304" s="2" t="s">
        <v>1886</v>
      </c>
      <c r="F304" s="2" t="s">
        <v>8</v>
      </c>
      <c r="G304" s="2">
        <v>110</v>
      </c>
      <c r="H304" s="41">
        <v>0</v>
      </c>
      <c r="I304" s="2" t="s">
        <v>11</v>
      </c>
      <c r="J304" s="2" t="s">
        <v>85</v>
      </c>
      <c r="K304" s="2" t="s">
        <v>2452</v>
      </c>
      <c r="L304" s="63">
        <v>2021</v>
      </c>
      <c r="M304" s="2" t="s">
        <v>489</v>
      </c>
      <c r="N304" s="2" t="s">
        <v>2470</v>
      </c>
      <c r="O304"/>
      <c r="P304"/>
      <c r="Q304"/>
      <c r="R304"/>
      <c r="S304"/>
      <c r="T304"/>
      <c r="U304"/>
      <c r="V304"/>
      <c r="W304"/>
      <c r="X304"/>
      <c r="Y304"/>
      <c r="Z304"/>
      <c r="AA304"/>
      <c r="AB304"/>
      <c r="AC304"/>
      <c r="AD304"/>
      <c r="AE304"/>
      <c r="AF304"/>
      <c r="AG304"/>
      <c r="AH304"/>
      <c r="AI304"/>
      <c r="AJ304"/>
      <c r="AK304"/>
      <c r="AL304"/>
      <c r="AM304"/>
      <c r="AN304"/>
      <c r="AO304"/>
      <c r="AP304"/>
      <c r="AQ304"/>
      <c r="AR304"/>
      <c r="AS304"/>
      <c r="AT304"/>
      <c r="AU304"/>
      <c r="AV304"/>
      <c r="AW304"/>
      <c r="AX304"/>
      <c r="AY304"/>
      <c r="AZ304"/>
    </row>
    <row r="305" spans="1:52" x14ac:dyDescent="0.3">
      <c r="A305" s="2" t="s">
        <v>489</v>
      </c>
      <c r="B305" s="2" t="s">
        <v>9</v>
      </c>
      <c r="C305" s="51" t="s">
        <v>508</v>
      </c>
      <c r="D305" s="2" t="s">
        <v>542</v>
      </c>
      <c r="E305" s="2" t="s">
        <v>570</v>
      </c>
      <c r="F305" s="2" t="s">
        <v>8</v>
      </c>
      <c r="G305" s="2">
        <v>110</v>
      </c>
      <c r="H305" s="41">
        <v>0</v>
      </c>
      <c r="I305" s="2" t="s">
        <v>11</v>
      </c>
      <c r="J305" s="2" t="s">
        <v>85</v>
      </c>
      <c r="K305" s="2" t="s">
        <v>2452</v>
      </c>
      <c r="L305" s="63">
        <v>2021</v>
      </c>
      <c r="M305" s="2" t="s">
        <v>489</v>
      </c>
      <c r="N305" s="2" t="s">
        <v>2470</v>
      </c>
      <c r="O305"/>
      <c r="P305"/>
      <c r="Q305"/>
      <c r="R305"/>
      <c r="S305"/>
      <c r="T305"/>
      <c r="U305"/>
      <c r="V305"/>
      <c r="W305"/>
      <c r="X305"/>
      <c r="Y305"/>
      <c r="Z305"/>
      <c r="AA305"/>
      <c r="AB305"/>
      <c r="AC305"/>
      <c r="AD305"/>
      <c r="AE305"/>
      <c r="AF305"/>
      <c r="AG305"/>
      <c r="AH305"/>
      <c r="AI305"/>
      <c r="AJ305"/>
      <c r="AK305"/>
      <c r="AL305"/>
      <c r="AM305"/>
      <c r="AN305"/>
      <c r="AO305"/>
      <c r="AP305"/>
      <c r="AQ305"/>
      <c r="AR305"/>
      <c r="AS305"/>
      <c r="AT305"/>
      <c r="AU305"/>
      <c r="AV305"/>
      <c r="AW305"/>
      <c r="AX305"/>
      <c r="AY305"/>
      <c r="AZ305"/>
    </row>
    <row r="306" spans="1:52" x14ac:dyDescent="0.3">
      <c r="A306" s="2" t="s">
        <v>605</v>
      </c>
      <c r="B306" s="2" t="s">
        <v>9</v>
      </c>
      <c r="C306" s="51">
        <v>1811</v>
      </c>
      <c r="D306" s="2" t="s">
        <v>601</v>
      </c>
      <c r="E306" s="2" t="s">
        <v>602</v>
      </c>
      <c r="F306" s="2" t="s">
        <v>583</v>
      </c>
      <c r="G306" s="2">
        <v>110</v>
      </c>
      <c r="H306" s="41">
        <v>0</v>
      </c>
      <c r="I306" s="2" t="s">
        <v>11</v>
      </c>
      <c r="J306" s="2" t="s">
        <v>85</v>
      </c>
      <c r="K306" s="2" t="s">
        <v>2452</v>
      </c>
      <c r="L306" s="63">
        <v>2021</v>
      </c>
      <c r="M306" s="2" t="s">
        <v>605</v>
      </c>
      <c r="N306" s="2" t="s">
        <v>2470</v>
      </c>
      <c r="O306"/>
      <c r="P306"/>
      <c r="Q306"/>
      <c r="R306"/>
      <c r="S306"/>
      <c r="T306"/>
      <c r="U306"/>
      <c r="V306"/>
      <c r="W306"/>
      <c r="X306"/>
      <c r="Y306"/>
      <c r="Z306"/>
      <c r="AA306"/>
      <c r="AB306"/>
      <c r="AC306"/>
      <c r="AD306"/>
      <c r="AE306"/>
      <c r="AF306"/>
      <c r="AG306"/>
      <c r="AH306"/>
      <c r="AI306"/>
      <c r="AJ306"/>
      <c r="AK306"/>
      <c r="AL306"/>
      <c r="AM306"/>
      <c r="AN306"/>
      <c r="AO306"/>
      <c r="AP306"/>
      <c r="AQ306"/>
      <c r="AR306"/>
      <c r="AS306"/>
      <c r="AT306"/>
      <c r="AU306"/>
      <c r="AV306"/>
      <c r="AW306"/>
      <c r="AX306"/>
      <c r="AY306"/>
      <c r="AZ306"/>
    </row>
    <row r="307" spans="1:52" x14ac:dyDescent="0.3">
      <c r="A307" s="2" t="s">
        <v>489</v>
      </c>
      <c r="B307" s="2" t="s">
        <v>9</v>
      </c>
      <c r="C307" s="51" t="s">
        <v>506</v>
      </c>
      <c r="D307" s="2" t="s">
        <v>540</v>
      </c>
      <c r="E307" s="2" t="s">
        <v>569</v>
      </c>
      <c r="F307" s="2" t="s">
        <v>8</v>
      </c>
      <c r="G307" s="2">
        <v>110</v>
      </c>
      <c r="H307" s="41">
        <v>0</v>
      </c>
      <c r="I307" s="2" t="s">
        <v>11</v>
      </c>
      <c r="J307" s="2" t="s">
        <v>85</v>
      </c>
      <c r="K307" s="2" t="s">
        <v>2452</v>
      </c>
      <c r="L307" s="63">
        <v>2021</v>
      </c>
      <c r="M307" s="2" t="s">
        <v>489</v>
      </c>
      <c r="N307" s="2" t="s">
        <v>2470</v>
      </c>
      <c r="O307"/>
      <c r="P307"/>
      <c r="Q307"/>
      <c r="R307"/>
      <c r="S307"/>
      <c r="T307"/>
      <c r="U307"/>
      <c r="V307"/>
      <c r="W307"/>
      <c r="X307"/>
      <c r="Y307"/>
      <c r="Z307"/>
      <c r="AA307"/>
      <c r="AB307"/>
      <c r="AC307"/>
      <c r="AD307"/>
      <c r="AE307"/>
      <c r="AF307"/>
      <c r="AG307"/>
      <c r="AH307"/>
      <c r="AI307"/>
      <c r="AJ307"/>
      <c r="AK307"/>
      <c r="AL307"/>
      <c r="AM307"/>
      <c r="AN307"/>
      <c r="AO307"/>
      <c r="AP307"/>
      <c r="AQ307"/>
      <c r="AR307"/>
      <c r="AS307"/>
      <c r="AT307"/>
      <c r="AU307"/>
      <c r="AV307"/>
      <c r="AW307"/>
      <c r="AX307"/>
      <c r="AY307"/>
      <c r="AZ307"/>
    </row>
    <row r="308" spans="1:52" x14ac:dyDescent="0.3">
      <c r="A308" s="2" t="s">
        <v>489</v>
      </c>
      <c r="B308" s="2" t="s">
        <v>9</v>
      </c>
      <c r="C308" s="51" t="s">
        <v>509</v>
      </c>
      <c r="D308" s="2" t="s">
        <v>543</v>
      </c>
      <c r="E308" s="2" t="s">
        <v>571</v>
      </c>
      <c r="F308" s="2" t="s">
        <v>8</v>
      </c>
      <c r="G308" s="2">
        <v>70</v>
      </c>
      <c r="H308" s="41">
        <v>0</v>
      </c>
      <c r="I308" s="2" t="s">
        <v>11</v>
      </c>
      <c r="J308" s="2" t="s">
        <v>85</v>
      </c>
      <c r="K308" s="2" t="s">
        <v>2452</v>
      </c>
      <c r="L308" s="63">
        <v>2021</v>
      </c>
      <c r="M308" s="2" t="s">
        <v>489</v>
      </c>
      <c r="N308" s="2" t="s">
        <v>2470</v>
      </c>
      <c r="O308"/>
      <c r="P308"/>
      <c r="Q308"/>
      <c r="R308"/>
      <c r="S308"/>
      <c r="T308"/>
      <c r="U308"/>
      <c r="V308"/>
      <c r="W308"/>
      <c r="X308"/>
      <c r="Y308"/>
      <c r="Z308"/>
      <c r="AA308"/>
      <c r="AB308"/>
      <c r="AC308"/>
      <c r="AD308"/>
      <c r="AE308"/>
      <c r="AF308"/>
      <c r="AG308"/>
      <c r="AH308"/>
      <c r="AI308"/>
      <c r="AJ308"/>
      <c r="AK308"/>
      <c r="AL308"/>
      <c r="AM308"/>
      <c r="AN308"/>
      <c r="AO308"/>
      <c r="AP308"/>
      <c r="AQ308"/>
      <c r="AR308"/>
      <c r="AS308"/>
      <c r="AT308"/>
      <c r="AU308"/>
      <c r="AV308"/>
      <c r="AW308"/>
      <c r="AX308"/>
      <c r="AY308"/>
      <c r="AZ308"/>
    </row>
    <row r="309" spans="1:52" x14ac:dyDescent="0.3">
      <c r="A309" s="2" t="s">
        <v>489</v>
      </c>
      <c r="B309" s="2" t="s">
        <v>9</v>
      </c>
      <c r="C309" s="51" t="s">
        <v>515</v>
      </c>
      <c r="D309" s="2" t="s">
        <v>549</v>
      </c>
      <c r="E309" s="2" t="s">
        <v>577</v>
      </c>
      <c r="F309" s="2" t="s">
        <v>8</v>
      </c>
      <c r="G309" s="2">
        <v>70</v>
      </c>
      <c r="H309" s="41">
        <v>0</v>
      </c>
      <c r="I309" s="2" t="s">
        <v>11</v>
      </c>
      <c r="J309" s="2" t="s">
        <v>85</v>
      </c>
      <c r="K309" s="2" t="s">
        <v>2452</v>
      </c>
      <c r="L309" s="63">
        <v>2021</v>
      </c>
      <c r="M309" s="2" t="s">
        <v>489</v>
      </c>
      <c r="N309" s="2" t="s">
        <v>2470</v>
      </c>
      <c r="O309"/>
      <c r="P309"/>
      <c r="Q309"/>
      <c r="R309"/>
      <c r="S309"/>
      <c r="T309"/>
      <c r="U309"/>
      <c r="V309"/>
      <c r="W309"/>
      <c r="X309"/>
      <c r="Y309"/>
      <c r="Z309"/>
      <c r="AA309"/>
      <c r="AB309"/>
      <c r="AC309"/>
      <c r="AD309"/>
      <c r="AE309"/>
      <c r="AF309"/>
      <c r="AG309"/>
      <c r="AH309"/>
      <c r="AI309"/>
      <c r="AJ309"/>
      <c r="AK309"/>
      <c r="AL309"/>
      <c r="AM309"/>
      <c r="AN309"/>
      <c r="AO309"/>
      <c r="AP309"/>
      <c r="AQ309"/>
      <c r="AR309"/>
      <c r="AS309"/>
      <c r="AT309"/>
      <c r="AU309"/>
      <c r="AV309"/>
      <c r="AW309"/>
      <c r="AX309"/>
      <c r="AY309"/>
      <c r="AZ309"/>
    </row>
    <row r="310" spans="1:52" x14ac:dyDescent="0.3">
      <c r="A310" s="2" t="s">
        <v>582</v>
      </c>
      <c r="B310" s="2" t="s">
        <v>9</v>
      </c>
      <c r="C310" s="51" t="s">
        <v>618</v>
      </c>
      <c r="D310" s="2" t="s">
        <v>653</v>
      </c>
      <c r="E310" s="2" t="s">
        <v>675</v>
      </c>
      <c r="F310" s="2" t="s">
        <v>8</v>
      </c>
      <c r="G310" s="2">
        <v>70</v>
      </c>
      <c r="H310" s="41">
        <v>0</v>
      </c>
      <c r="I310" s="2" t="s">
        <v>11</v>
      </c>
      <c r="J310" s="2" t="s">
        <v>85</v>
      </c>
      <c r="K310" s="2" t="s">
        <v>2452</v>
      </c>
      <c r="L310" s="63">
        <v>2021</v>
      </c>
      <c r="M310" s="2" t="s">
        <v>582</v>
      </c>
      <c r="N310" s="2" t="s">
        <v>2470</v>
      </c>
      <c r="O310"/>
      <c r="P310"/>
      <c r="Q310"/>
      <c r="R310"/>
      <c r="S310"/>
      <c r="T310"/>
      <c r="U310"/>
      <c r="V310"/>
      <c r="W310"/>
      <c r="X310"/>
      <c r="Y310"/>
      <c r="Z310"/>
      <c r="AA310"/>
      <c r="AB310"/>
      <c r="AC310"/>
      <c r="AD310"/>
      <c r="AE310"/>
      <c r="AF310"/>
      <c r="AG310"/>
      <c r="AH310"/>
      <c r="AI310"/>
      <c r="AJ310"/>
      <c r="AK310"/>
      <c r="AL310"/>
      <c r="AM310"/>
      <c r="AN310"/>
      <c r="AO310"/>
      <c r="AP310"/>
      <c r="AQ310"/>
      <c r="AR310"/>
      <c r="AS310"/>
      <c r="AT310"/>
      <c r="AU310"/>
      <c r="AV310"/>
      <c r="AW310"/>
      <c r="AX310"/>
      <c r="AY310"/>
      <c r="AZ310"/>
    </row>
    <row r="311" spans="1:52" x14ac:dyDescent="0.3">
      <c r="A311" s="2" t="s">
        <v>582</v>
      </c>
      <c r="B311" s="2" t="s">
        <v>9</v>
      </c>
      <c r="C311" s="51" t="s">
        <v>635</v>
      </c>
      <c r="D311" s="2" t="s">
        <v>688</v>
      </c>
      <c r="E311" s="2" t="s">
        <v>689</v>
      </c>
      <c r="F311" s="2" t="s">
        <v>8</v>
      </c>
      <c r="G311" s="2">
        <v>110</v>
      </c>
      <c r="H311" s="42"/>
      <c r="I311" s="2" t="s">
        <v>11</v>
      </c>
      <c r="J311" s="2" t="s">
        <v>85</v>
      </c>
      <c r="K311" s="2" t="s">
        <v>2452</v>
      </c>
      <c r="L311" s="63">
        <v>2021</v>
      </c>
      <c r="M311" s="2" t="s">
        <v>582</v>
      </c>
      <c r="N311" s="2" t="s">
        <v>2470</v>
      </c>
      <c r="O311"/>
      <c r="P311"/>
      <c r="Q311"/>
      <c r="R311"/>
      <c r="S311"/>
      <c r="T311"/>
      <c r="U311"/>
      <c r="V311"/>
      <c r="W311"/>
      <c r="X311"/>
      <c r="Y311"/>
      <c r="Z311"/>
      <c r="AA311"/>
      <c r="AB311"/>
      <c r="AC311"/>
      <c r="AD311"/>
      <c r="AE311"/>
      <c r="AF311"/>
      <c r="AG311"/>
      <c r="AH311"/>
      <c r="AI311"/>
      <c r="AJ311"/>
      <c r="AK311"/>
      <c r="AL311"/>
      <c r="AM311"/>
      <c r="AN311"/>
      <c r="AO311"/>
      <c r="AP311"/>
      <c r="AQ311"/>
      <c r="AR311"/>
      <c r="AS311"/>
      <c r="AT311"/>
      <c r="AU311"/>
      <c r="AV311"/>
      <c r="AW311"/>
      <c r="AX311"/>
      <c r="AY311"/>
      <c r="AZ311"/>
    </row>
    <row r="312" spans="1:52" x14ac:dyDescent="0.3">
      <c r="A312" s="2" t="s">
        <v>582</v>
      </c>
      <c r="B312" s="2" t="s">
        <v>9</v>
      </c>
      <c r="C312" s="51" t="s">
        <v>518</v>
      </c>
      <c r="D312" s="2" t="s">
        <v>552</v>
      </c>
      <c r="E312" s="2" t="s">
        <v>580</v>
      </c>
      <c r="F312" s="2" t="s">
        <v>8</v>
      </c>
      <c r="G312" s="2">
        <v>50</v>
      </c>
      <c r="H312" s="54" t="s">
        <v>2441</v>
      </c>
      <c r="I312" s="2" t="s">
        <v>11</v>
      </c>
      <c r="J312" s="2" t="s">
        <v>85</v>
      </c>
      <c r="K312" s="2" t="s">
        <v>2452</v>
      </c>
      <c r="L312" s="63">
        <v>2021</v>
      </c>
      <c r="M312" s="2" t="s">
        <v>489</v>
      </c>
      <c r="N312" s="2" t="s">
        <v>2470</v>
      </c>
      <c r="O312"/>
      <c r="P312"/>
      <c r="Q312"/>
      <c r="R312"/>
      <c r="S312"/>
      <c r="T312"/>
      <c r="U312"/>
      <c r="V312"/>
      <c r="W312"/>
      <c r="X312"/>
      <c r="Y312"/>
      <c r="Z312"/>
      <c r="AA312"/>
      <c r="AB312"/>
      <c r="AC312"/>
      <c r="AD312"/>
      <c r="AE312"/>
      <c r="AF312"/>
      <c r="AG312"/>
      <c r="AH312"/>
      <c r="AI312"/>
      <c r="AJ312"/>
      <c r="AK312"/>
      <c r="AL312"/>
      <c r="AM312"/>
      <c r="AN312"/>
      <c r="AO312"/>
      <c r="AP312"/>
      <c r="AQ312"/>
      <c r="AR312"/>
      <c r="AS312"/>
      <c r="AT312"/>
      <c r="AU312"/>
      <c r="AV312"/>
      <c r="AW312"/>
      <c r="AX312"/>
      <c r="AY312"/>
      <c r="AZ312"/>
    </row>
    <row r="313" spans="1:52" x14ac:dyDescent="0.3">
      <c r="A313" s="2" t="s">
        <v>489</v>
      </c>
      <c r="B313" s="2" t="s">
        <v>9</v>
      </c>
      <c r="C313" s="51" t="s">
        <v>519</v>
      </c>
      <c r="D313" s="2" t="s">
        <v>553</v>
      </c>
      <c r="E313" s="2" t="s">
        <v>1869</v>
      </c>
      <c r="F313" s="2" t="s">
        <v>8</v>
      </c>
      <c r="G313" s="2">
        <v>110</v>
      </c>
      <c r="H313" s="42"/>
      <c r="I313" s="2" t="s">
        <v>11</v>
      </c>
      <c r="J313" s="2" t="s">
        <v>85</v>
      </c>
      <c r="K313" s="2" t="s">
        <v>2452</v>
      </c>
      <c r="L313" s="63">
        <v>2021</v>
      </c>
      <c r="M313" s="2" t="s">
        <v>489</v>
      </c>
      <c r="N313" s="2" t="s">
        <v>2470</v>
      </c>
      <c r="O313"/>
      <c r="P313"/>
      <c r="Q313"/>
      <c r="R313"/>
      <c r="S313"/>
      <c r="T313"/>
      <c r="U313"/>
      <c r="V313"/>
      <c r="W313"/>
      <c r="X313"/>
      <c r="Y313"/>
      <c r="Z313"/>
      <c r="AA313"/>
      <c r="AB313"/>
      <c r="AC313"/>
      <c r="AD313"/>
      <c r="AE313"/>
      <c r="AF313"/>
      <c r="AG313"/>
      <c r="AH313"/>
      <c r="AI313"/>
      <c r="AJ313"/>
      <c r="AK313"/>
      <c r="AL313"/>
      <c r="AM313"/>
      <c r="AN313"/>
      <c r="AO313"/>
      <c r="AP313"/>
      <c r="AQ313"/>
      <c r="AR313"/>
      <c r="AS313"/>
      <c r="AT313"/>
      <c r="AU313"/>
      <c r="AV313"/>
      <c r="AW313"/>
      <c r="AX313"/>
      <c r="AY313"/>
      <c r="AZ313"/>
    </row>
    <row r="314" spans="1:52" s="4" customFormat="1" x14ac:dyDescent="0.3">
      <c r="A314" s="2" t="s">
        <v>148</v>
      </c>
      <c r="B314" s="2" t="s">
        <v>9</v>
      </c>
      <c r="C314" s="51">
        <v>3304</v>
      </c>
      <c r="D314" s="2" t="s">
        <v>2458</v>
      </c>
      <c r="E314" s="2" t="s">
        <v>2459</v>
      </c>
      <c r="F314" s="2" t="s">
        <v>486</v>
      </c>
      <c r="G314" s="2">
        <v>4</v>
      </c>
      <c r="H314" s="42" t="s">
        <v>485</v>
      </c>
      <c r="I314" s="2" t="s">
        <v>2383</v>
      </c>
      <c r="J314" s="2" t="s">
        <v>85</v>
      </c>
      <c r="K314" s="2" t="s">
        <v>2456</v>
      </c>
      <c r="L314" s="63">
        <v>2021</v>
      </c>
      <c r="M314" s="2" t="s">
        <v>148</v>
      </c>
      <c r="N314" s="2" t="s">
        <v>2471</v>
      </c>
    </row>
    <row r="315" spans="1:52" s="4" customFormat="1" x14ac:dyDescent="0.3">
      <c r="A315" s="2" t="s">
        <v>148</v>
      </c>
      <c r="B315" s="2" t="s">
        <v>9</v>
      </c>
      <c r="C315" s="51">
        <v>3300</v>
      </c>
      <c r="D315" s="2" t="s">
        <v>2460</v>
      </c>
      <c r="E315" s="2" t="s">
        <v>2461</v>
      </c>
      <c r="F315" s="2" t="s">
        <v>486</v>
      </c>
      <c r="G315" s="2">
        <v>4</v>
      </c>
      <c r="H315" s="42" t="s">
        <v>487</v>
      </c>
      <c r="I315" s="2" t="s">
        <v>2383</v>
      </c>
      <c r="J315" s="2" t="s">
        <v>85</v>
      </c>
      <c r="K315" s="2" t="s">
        <v>2456</v>
      </c>
      <c r="L315" s="63">
        <v>2021</v>
      </c>
      <c r="M315" s="2" t="s">
        <v>148</v>
      </c>
      <c r="N315" s="2" t="s">
        <v>2471</v>
      </c>
    </row>
    <row r="316" spans="1:52" s="4" customFormat="1" x14ac:dyDescent="0.3">
      <c r="A316" s="2" t="s">
        <v>148</v>
      </c>
      <c r="B316" s="2" t="s">
        <v>9</v>
      </c>
      <c r="C316" s="51">
        <v>3303</v>
      </c>
      <c r="D316" s="2" t="s">
        <v>2462</v>
      </c>
      <c r="E316" s="2" t="s">
        <v>2463</v>
      </c>
      <c r="F316" s="2" t="s">
        <v>486</v>
      </c>
      <c r="G316" s="2">
        <v>4</v>
      </c>
      <c r="H316" s="42" t="s">
        <v>485</v>
      </c>
      <c r="I316" s="2" t="s">
        <v>2383</v>
      </c>
      <c r="J316" s="2" t="s">
        <v>85</v>
      </c>
      <c r="K316" s="2" t="s">
        <v>2456</v>
      </c>
      <c r="L316" s="63">
        <v>2021</v>
      </c>
      <c r="M316" s="2" t="s">
        <v>148</v>
      </c>
      <c r="N316" s="2" t="s">
        <v>2471</v>
      </c>
    </row>
    <row r="317" spans="1:52" s="4" customFormat="1" x14ac:dyDescent="0.3">
      <c r="A317" s="2" t="s">
        <v>148</v>
      </c>
      <c r="B317" s="2" t="s">
        <v>9</v>
      </c>
      <c r="C317" s="51">
        <v>3302</v>
      </c>
      <c r="D317" s="2" t="s">
        <v>2464</v>
      </c>
      <c r="E317" s="2" t="s">
        <v>2465</v>
      </c>
      <c r="F317" s="2" t="s">
        <v>486</v>
      </c>
      <c r="G317" s="2">
        <v>4</v>
      </c>
      <c r="H317" s="42" t="s">
        <v>485</v>
      </c>
      <c r="I317" s="2" t="s">
        <v>2383</v>
      </c>
      <c r="J317" s="2" t="s">
        <v>85</v>
      </c>
      <c r="K317" s="2" t="s">
        <v>2456</v>
      </c>
      <c r="L317" s="63">
        <v>2021</v>
      </c>
      <c r="M317" s="2" t="s">
        <v>148</v>
      </c>
      <c r="N317" s="2" t="s">
        <v>2471</v>
      </c>
    </row>
    <row r="318" spans="1:52" s="4" customFormat="1" x14ac:dyDescent="0.3">
      <c r="A318" s="2" t="s">
        <v>148</v>
      </c>
      <c r="B318" s="2" t="s">
        <v>9</v>
      </c>
      <c r="C318" s="51">
        <v>3301</v>
      </c>
      <c r="D318" s="2" t="s">
        <v>2466</v>
      </c>
      <c r="E318" s="2" t="s">
        <v>2467</v>
      </c>
      <c r="F318" s="2" t="s">
        <v>486</v>
      </c>
      <c r="G318" s="2">
        <v>4</v>
      </c>
      <c r="H318" s="42" t="s">
        <v>485</v>
      </c>
      <c r="I318" s="2" t="s">
        <v>2383</v>
      </c>
      <c r="J318" s="2" t="s">
        <v>85</v>
      </c>
      <c r="K318" s="2" t="s">
        <v>2456</v>
      </c>
      <c r="L318" s="63">
        <v>2021</v>
      </c>
      <c r="M318" s="2" t="s">
        <v>148</v>
      </c>
      <c r="N318" s="2" t="s">
        <v>2471</v>
      </c>
    </row>
    <row r="319" spans="1:52" s="4" customFormat="1" x14ac:dyDescent="0.3"/>
    <row r="320" spans="1:52" s="4" customFormat="1" x14ac:dyDescent="0.3"/>
    <row r="321" s="4" customFormat="1" x14ac:dyDescent="0.3"/>
    <row r="322" s="4" customFormat="1" x14ac:dyDescent="0.3"/>
    <row r="323" s="4" customFormat="1" x14ac:dyDescent="0.3"/>
    <row r="324" s="4" customFormat="1" x14ac:dyDescent="0.3"/>
    <row r="325" s="4" customFormat="1" x14ac:dyDescent="0.3"/>
    <row r="326" s="4" customFormat="1" x14ac:dyDescent="0.3"/>
    <row r="327" s="4" customFormat="1" x14ac:dyDescent="0.3"/>
    <row r="328" s="4" customFormat="1" x14ac:dyDescent="0.3"/>
    <row r="329" s="4" customFormat="1" x14ac:dyDescent="0.3"/>
    <row r="330" s="4" customFormat="1" x14ac:dyDescent="0.3"/>
    <row r="331" s="4" customFormat="1" x14ac:dyDescent="0.3"/>
    <row r="332" s="4" customFormat="1" x14ac:dyDescent="0.3"/>
    <row r="333" s="4" customFormat="1" x14ac:dyDescent="0.3"/>
    <row r="334" s="4" customFormat="1" x14ac:dyDescent="0.3"/>
    <row r="335" s="4" customFormat="1" x14ac:dyDescent="0.3"/>
    <row r="336" s="4" customFormat="1" x14ac:dyDescent="0.3"/>
    <row r="337" s="4" customFormat="1" x14ac:dyDescent="0.3"/>
    <row r="338" s="4" customFormat="1" x14ac:dyDescent="0.3"/>
    <row r="339" s="4" customFormat="1" x14ac:dyDescent="0.3"/>
    <row r="340" s="4" customFormat="1" x14ac:dyDescent="0.3"/>
    <row r="341" s="4" customFormat="1" x14ac:dyDescent="0.3"/>
    <row r="342" s="4" customFormat="1" x14ac:dyDescent="0.3"/>
    <row r="343" s="4" customFormat="1" x14ac:dyDescent="0.3"/>
    <row r="344" s="4" customFormat="1" x14ac:dyDescent="0.3"/>
    <row r="345" s="4" customFormat="1" x14ac:dyDescent="0.3"/>
    <row r="346" s="4" customFormat="1" x14ac:dyDescent="0.3"/>
    <row r="347" s="4" customFormat="1" x14ac:dyDescent="0.3"/>
    <row r="348" s="4" customFormat="1" x14ac:dyDescent="0.3"/>
    <row r="349" s="4" customFormat="1" x14ac:dyDescent="0.3"/>
    <row r="350" s="4" customFormat="1" x14ac:dyDescent="0.3"/>
    <row r="351" s="4" customFormat="1" x14ac:dyDescent="0.3"/>
    <row r="352" s="4" customFormat="1" x14ac:dyDescent="0.3"/>
    <row r="353" s="4" customFormat="1" x14ac:dyDescent="0.3"/>
    <row r="354" s="4" customFormat="1" x14ac:dyDescent="0.3"/>
    <row r="355" s="4" customFormat="1" x14ac:dyDescent="0.3"/>
    <row r="356" s="4" customFormat="1" x14ac:dyDescent="0.3"/>
    <row r="357" s="4" customFormat="1" x14ac:dyDescent="0.3"/>
    <row r="358" s="4" customFormat="1" x14ac:dyDescent="0.3"/>
    <row r="359" s="4" customFormat="1" x14ac:dyDescent="0.3"/>
    <row r="360" s="4" customFormat="1" x14ac:dyDescent="0.3"/>
    <row r="361" s="4" customFormat="1" x14ac:dyDescent="0.3"/>
    <row r="362" s="4" customFormat="1" x14ac:dyDescent="0.3"/>
    <row r="363" s="4" customFormat="1" x14ac:dyDescent="0.3"/>
    <row r="364" s="4" customFormat="1" x14ac:dyDescent="0.3"/>
    <row r="365" s="4" customFormat="1" x14ac:dyDescent="0.3"/>
    <row r="366" s="4" customFormat="1" x14ac:dyDescent="0.3"/>
    <row r="367" s="4" customFormat="1" x14ac:dyDescent="0.3"/>
    <row r="368" s="4" customFormat="1" x14ac:dyDescent="0.3"/>
    <row r="369" s="4" customFormat="1" x14ac:dyDescent="0.3"/>
    <row r="370" s="4" customFormat="1" x14ac:dyDescent="0.3"/>
    <row r="371" s="4" customFormat="1" x14ac:dyDescent="0.3"/>
    <row r="372" s="4" customFormat="1" x14ac:dyDescent="0.3"/>
    <row r="373" s="4" customFormat="1" x14ac:dyDescent="0.3"/>
    <row r="374" s="4" customFormat="1" x14ac:dyDescent="0.3"/>
    <row r="375" s="4" customFormat="1" x14ac:dyDescent="0.3"/>
    <row r="376" s="4" customFormat="1" x14ac:dyDescent="0.3"/>
    <row r="377" s="4" customFormat="1" x14ac:dyDescent="0.3"/>
    <row r="378" s="4" customFormat="1" x14ac:dyDescent="0.3"/>
    <row r="379" s="4" customFormat="1" x14ac:dyDescent="0.3"/>
    <row r="380" s="4" customFormat="1" x14ac:dyDescent="0.3"/>
    <row r="381" s="4" customFormat="1" x14ac:dyDescent="0.3"/>
    <row r="382" s="4" customFormat="1" x14ac:dyDescent="0.3"/>
    <row r="383" s="4" customFormat="1" x14ac:dyDescent="0.3"/>
    <row r="384" s="4" customFormat="1" x14ac:dyDescent="0.3"/>
    <row r="385" s="4" customFormat="1" x14ac:dyDescent="0.3"/>
    <row r="386" s="4" customFormat="1" x14ac:dyDescent="0.3"/>
    <row r="387" s="4" customFormat="1" x14ac:dyDescent="0.3"/>
    <row r="388" s="4" customFormat="1" x14ac:dyDescent="0.3"/>
    <row r="389" s="4" customFormat="1" x14ac:dyDescent="0.3"/>
    <row r="390" s="4" customFormat="1" x14ac:dyDescent="0.3"/>
    <row r="391" s="4" customFormat="1" x14ac:dyDescent="0.3"/>
    <row r="392" s="4" customFormat="1" x14ac:dyDescent="0.3"/>
    <row r="393" s="4" customFormat="1" x14ac:dyDescent="0.3"/>
    <row r="394" s="4" customFormat="1" x14ac:dyDescent="0.3"/>
    <row r="395" s="4" customFormat="1" x14ac:dyDescent="0.3"/>
    <row r="396" s="4" customFormat="1" x14ac:dyDescent="0.3"/>
    <row r="397" s="4" customFormat="1" x14ac:dyDescent="0.3"/>
    <row r="398" s="4" customFormat="1" x14ac:dyDescent="0.3"/>
    <row r="399" s="4" customFormat="1" x14ac:dyDescent="0.3"/>
    <row r="400" s="4" customFormat="1" x14ac:dyDescent="0.3"/>
    <row r="401" s="4" customFormat="1" x14ac:dyDescent="0.3"/>
    <row r="402" s="4" customFormat="1" x14ac:dyDescent="0.3"/>
    <row r="403" s="4" customFormat="1" x14ac:dyDescent="0.3"/>
    <row r="404" s="4" customFormat="1" x14ac:dyDescent="0.3"/>
    <row r="405" s="4" customFormat="1" x14ac:dyDescent="0.3"/>
    <row r="406" s="4" customFormat="1" x14ac:dyDescent="0.3"/>
    <row r="407" s="4" customFormat="1" x14ac:dyDescent="0.3"/>
    <row r="408" s="4" customFormat="1" x14ac:dyDescent="0.3"/>
    <row r="409" s="4" customFormat="1" x14ac:dyDescent="0.3"/>
    <row r="410" s="4" customFormat="1" x14ac:dyDescent="0.3"/>
    <row r="411" s="4" customFormat="1" x14ac:dyDescent="0.3"/>
    <row r="412" s="4" customFormat="1" x14ac:dyDescent="0.3"/>
    <row r="413" s="4" customFormat="1" x14ac:dyDescent="0.3"/>
    <row r="414" s="4" customFormat="1" x14ac:dyDescent="0.3"/>
    <row r="415" s="4" customFormat="1" x14ac:dyDescent="0.3"/>
    <row r="416" s="4" customFormat="1" x14ac:dyDescent="0.3"/>
    <row r="417" s="4" customFormat="1" x14ac:dyDescent="0.3"/>
    <row r="418" s="4" customFormat="1" x14ac:dyDescent="0.3"/>
    <row r="419" s="4" customFormat="1" x14ac:dyDescent="0.3"/>
    <row r="420" s="4" customFormat="1" x14ac:dyDescent="0.3"/>
    <row r="421" s="4" customFormat="1" x14ac:dyDescent="0.3"/>
    <row r="422" s="4" customFormat="1" x14ac:dyDescent="0.3"/>
    <row r="423" s="4" customFormat="1" x14ac:dyDescent="0.3"/>
    <row r="424" s="4" customFormat="1" x14ac:dyDescent="0.3"/>
    <row r="425" s="4" customFormat="1" x14ac:dyDescent="0.3"/>
    <row r="426" s="4" customFormat="1" x14ac:dyDescent="0.3"/>
    <row r="427" s="4" customFormat="1" x14ac:dyDescent="0.3"/>
    <row r="428" s="4" customFormat="1" x14ac:dyDescent="0.3"/>
    <row r="429" s="4" customFormat="1" x14ac:dyDescent="0.3"/>
    <row r="430" s="4" customFormat="1" x14ac:dyDescent="0.3"/>
  </sheetData>
  <autoFilter ref="A1:N318" xr:uid="{00000000-0001-0000-0300-000000000000}"/>
  <conditionalFormatting sqref="E319:E1048576 E1:E277">
    <cfRule type="duplicateValues" dxfId="14" priority="17"/>
    <cfRule type="duplicateValues" dxfId="13" priority="19"/>
  </conditionalFormatting>
  <conditionalFormatting sqref="E1">
    <cfRule type="duplicateValues" dxfId="12" priority="18"/>
  </conditionalFormatting>
  <conditionalFormatting sqref="E278:E294">
    <cfRule type="duplicateValues" dxfId="11" priority="15"/>
    <cfRule type="duplicateValues" dxfId="10" priority="16"/>
  </conditionalFormatting>
  <conditionalFormatting sqref="E295:E306">
    <cfRule type="duplicateValues" dxfId="9" priority="13"/>
    <cfRule type="duplicateValues" dxfId="8" priority="14"/>
  </conditionalFormatting>
  <conditionalFormatting sqref="E307:E309">
    <cfRule type="duplicateValues" dxfId="7" priority="11"/>
    <cfRule type="duplicateValues" dxfId="6" priority="12"/>
  </conditionalFormatting>
  <conditionalFormatting sqref="E310:E312">
    <cfRule type="duplicateValues" dxfId="5" priority="9"/>
    <cfRule type="duplicateValues" dxfId="4" priority="10"/>
  </conditionalFormatting>
  <conditionalFormatting sqref="E313">
    <cfRule type="duplicateValues" dxfId="3" priority="5"/>
    <cfRule type="duplicateValues" dxfId="2" priority="6"/>
  </conditionalFormatting>
  <conditionalFormatting sqref="E314:E318">
    <cfRule type="duplicateValues" dxfId="1" priority="22"/>
    <cfRule type="duplicateValues" dxfId="0" priority="23"/>
  </conditionalFormatting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88"/>
  <sheetViews>
    <sheetView workbookViewId="0">
      <selection activeCell="Q10" sqref="Q10"/>
    </sheetView>
  </sheetViews>
  <sheetFormatPr baseColWidth="10" defaultRowHeight="14.4" x14ac:dyDescent="0.3"/>
  <cols>
    <col min="1" max="1" width="11.5546875" style="4"/>
    <col min="2" max="2" width="14.77734375" style="107" customWidth="1"/>
    <col min="3" max="7" width="5.88671875" style="103" customWidth="1"/>
    <col min="8" max="8" width="6.109375" customWidth="1"/>
    <col min="9" max="9" width="11.5546875" style="4"/>
    <col min="10" max="10" width="19.21875" customWidth="1"/>
    <col min="11" max="13" width="8.44140625" customWidth="1"/>
    <col min="15" max="20" width="11.5546875" style="4"/>
  </cols>
  <sheetData>
    <row r="1" spans="2:14" s="4" customFormat="1" x14ac:dyDescent="0.3">
      <c r="B1" s="89"/>
      <c r="C1" s="88"/>
      <c r="D1" s="88"/>
      <c r="E1" s="88"/>
      <c r="F1" s="88"/>
      <c r="G1" s="88"/>
    </row>
    <row r="2" spans="2:14" s="4" customFormat="1" x14ac:dyDescent="0.3">
      <c r="B2" s="89"/>
      <c r="C2" s="88"/>
      <c r="D2" s="88"/>
      <c r="E2" s="88"/>
      <c r="F2" s="88"/>
      <c r="G2" s="88"/>
    </row>
    <row r="3" spans="2:14" s="4" customFormat="1" x14ac:dyDescent="0.3">
      <c r="B3" s="89"/>
      <c r="C3" s="88"/>
      <c r="D3" s="88"/>
      <c r="E3" s="88"/>
      <c r="F3" s="88"/>
      <c r="G3" s="88"/>
    </row>
    <row r="4" spans="2:14" s="4" customFormat="1" x14ac:dyDescent="0.3">
      <c r="B4" s="89"/>
      <c r="C4" s="88"/>
      <c r="D4" s="88"/>
      <c r="E4" s="88"/>
      <c r="F4" s="88"/>
      <c r="G4" s="88"/>
    </row>
    <row r="5" spans="2:14" ht="21" x14ac:dyDescent="0.4">
      <c r="B5" s="125" t="s">
        <v>2478</v>
      </c>
      <c r="C5" s="125"/>
      <c r="D5" s="125"/>
      <c r="E5" s="125"/>
      <c r="F5" s="125"/>
      <c r="G5" s="125"/>
      <c r="H5" s="125"/>
      <c r="J5" s="126" t="s">
        <v>2471</v>
      </c>
      <c r="K5" s="126"/>
      <c r="L5" s="126"/>
      <c r="M5" s="126"/>
      <c r="N5" s="126"/>
    </row>
    <row r="7" spans="2:14" x14ac:dyDescent="0.3">
      <c r="B7" s="104" t="s">
        <v>700</v>
      </c>
      <c r="C7" s="108">
        <v>18</v>
      </c>
      <c r="D7" s="108">
        <v>40</v>
      </c>
      <c r="E7" s="108">
        <v>50</v>
      </c>
      <c r="F7" s="108">
        <v>70</v>
      </c>
      <c r="G7" s="108">
        <v>110</v>
      </c>
      <c r="H7" s="104" t="s">
        <v>2479</v>
      </c>
      <c r="J7" s="104" t="s">
        <v>700</v>
      </c>
      <c r="K7" s="108">
        <v>4</v>
      </c>
      <c r="L7" s="108">
        <v>18</v>
      </c>
      <c r="M7" s="108">
        <v>50</v>
      </c>
      <c r="N7" s="108" t="s">
        <v>483</v>
      </c>
    </row>
    <row r="8" spans="2:14" x14ac:dyDescent="0.3">
      <c r="B8" s="106" t="s">
        <v>284</v>
      </c>
      <c r="C8" s="109"/>
      <c r="D8" s="109">
        <v>3</v>
      </c>
      <c r="E8" s="109"/>
      <c r="F8" s="109">
        <v>3</v>
      </c>
      <c r="G8" s="109"/>
      <c r="H8" s="105">
        <v>6</v>
      </c>
      <c r="J8" s="106" t="s">
        <v>485</v>
      </c>
      <c r="K8" s="109">
        <v>4</v>
      </c>
      <c r="L8" s="109">
        <v>4</v>
      </c>
      <c r="M8" s="109">
        <v>2</v>
      </c>
      <c r="N8" s="109">
        <v>10</v>
      </c>
    </row>
    <row r="9" spans="2:14" x14ac:dyDescent="0.3">
      <c r="B9" s="106" t="s">
        <v>147</v>
      </c>
      <c r="C9" s="109">
        <v>3</v>
      </c>
      <c r="D9" s="109">
        <v>1</v>
      </c>
      <c r="E9" s="109">
        <v>1</v>
      </c>
      <c r="F9" s="109">
        <v>33</v>
      </c>
      <c r="G9" s="109">
        <v>6</v>
      </c>
      <c r="H9" s="105">
        <v>44</v>
      </c>
      <c r="J9" s="106" t="s">
        <v>487</v>
      </c>
      <c r="K9" s="109">
        <v>1</v>
      </c>
      <c r="L9" s="109">
        <v>6</v>
      </c>
      <c r="M9" s="109">
        <v>3</v>
      </c>
      <c r="N9" s="109">
        <v>10</v>
      </c>
    </row>
    <row r="10" spans="2:14" x14ac:dyDescent="0.3">
      <c r="B10" s="106" t="s">
        <v>92</v>
      </c>
      <c r="C10" s="109"/>
      <c r="D10" s="109">
        <v>1</v>
      </c>
      <c r="E10" s="109"/>
      <c r="F10" s="109">
        <v>3</v>
      </c>
      <c r="G10" s="109">
        <v>6</v>
      </c>
      <c r="H10" s="105">
        <v>10</v>
      </c>
      <c r="J10" s="106" t="s">
        <v>488</v>
      </c>
      <c r="K10" s="109"/>
      <c r="L10" s="109">
        <v>3</v>
      </c>
      <c r="M10" s="109">
        <v>1</v>
      </c>
      <c r="N10" s="109">
        <v>4</v>
      </c>
    </row>
    <row r="11" spans="2:14" x14ac:dyDescent="0.3">
      <c r="B11" s="106" t="s">
        <v>146</v>
      </c>
      <c r="C11" s="109"/>
      <c r="D11" s="109"/>
      <c r="E11" s="109"/>
      <c r="F11" s="109">
        <v>4</v>
      </c>
      <c r="G11" s="109"/>
      <c r="H11" s="105">
        <v>4</v>
      </c>
      <c r="J11" s="106" t="s">
        <v>2436</v>
      </c>
      <c r="K11" s="109"/>
      <c r="L11" s="109">
        <v>2</v>
      </c>
      <c r="M11" s="109">
        <v>2</v>
      </c>
      <c r="N11" s="109">
        <v>4</v>
      </c>
    </row>
    <row r="12" spans="2:14" x14ac:dyDescent="0.3">
      <c r="B12" s="106" t="s">
        <v>605</v>
      </c>
      <c r="C12" s="109"/>
      <c r="D12" s="109">
        <v>2</v>
      </c>
      <c r="E12" s="109">
        <v>1</v>
      </c>
      <c r="F12" s="109">
        <v>7</v>
      </c>
      <c r="G12" s="109">
        <v>2</v>
      </c>
      <c r="H12" s="105">
        <v>12</v>
      </c>
      <c r="J12" s="106" t="s">
        <v>2455</v>
      </c>
      <c r="K12" s="109"/>
      <c r="L12" s="109">
        <v>1</v>
      </c>
      <c r="M12" s="109"/>
      <c r="N12" s="109">
        <v>1</v>
      </c>
    </row>
    <row r="13" spans="2:14" x14ac:dyDescent="0.3">
      <c r="B13" s="106" t="s">
        <v>489</v>
      </c>
      <c r="C13" s="109">
        <v>3</v>
      </c>
      <c r="D13" s="109">
        <v>1</v>
      </c>
      <c r="E13" s="109">
        <v>2</v>
      </c>
      <c r="F13" s="109">
        <v>15</v>
      </c>
      <c r="G13" s="109">
        <v>6</v>
      </c>
      <c r="H13" s="105">
        <v>27</v>
      </c>
      <c r="J13" s="106" t="s">
        <v>2453</v>
      </c>
      <c r="K13" s="109"/>
      <c r="L13" s="109">
        <v>1</v>
      </c>
      <c r="M13" s="109"/>
      <c r="N13" s="109">
        <v>1</v>
      </c>
    </row>
    <row r="14" spans="2:14" x14ac:dyDescent="0.3">
      <c r="B14" s="106" t="s">
        <v>148</v>
      </c>
      <c r="C14" s="109"/>
      <c r="D14" s="109">
        <v>16</v>
      </c>
      <c r="E14" s="109">
        <v>11</v>
      </c>
      <c r="F14" s="109">
        <v>45</v>
      </c>
      <c r="G14" s="109">
        <v>6</v>
      </c>
      <c r="H14" s="105">
        <v>78</v>
      </c>
      <c r="J14" s="106" t="s">
        <v>2454</v>
      </c>
      <c r="K14" s="109"/>
      <c r="L14" s="109">
        <v>3</v>
      </c>
      <c r="M14" s="109"/>
      <c r="N14" s="109">
        <v>3</v>
      </c>
    </row>
    <row r="15" spans="2:14" x14ac:dyDescent="0.3">
      <c r="B15" s="106" t="s">
        <v>111</v>
      </c>
      <c r="C15" s="109"/>
      <c r="D15" s="109"/>
      <c r="E15" s="109">
        <v>2</v>
      </c>
      <c r="F15" s="109">
        <v>2</v>
      </c>
      <c r="G15" s="109"/>
      <c r="H15" s="105">
        <v>4</v>
      </c>
      <c r="J15" s="106" t="s">
        <v>2474</v>
      </c>
      <c r="K15" s="109"/>
      <c r="L15" s="109">
        <v>2</v>
      </c>
      <c r="M15" s="109">
        <v>1</v>
      </c>
      <c r="N15" s="109">
        <v>3</v>
      </c>
    </row>
    <row r="16" spans="2:14" ht="15" thickBot="1" x14ac:dyDescent="0.35">
      <c r="B16" s="106" t="s">
        <v>582</v>
      </c>
      <c r="C16" s="109">
        <v>2</v>
      </c>
      <c r="D16" s="109">
        <v>2</v>
      </c>
      <c r="E16" s="109">
        <v>6</v>
      </c>
      <c r="F16" s="109">
        <v>30</v>
      </c>
      <c r="G16" s="109">
        <v>2</v>
      </c>
      <c r="H16" s="105">
        <v>42</v>
      </c>
      <c r="J16" s="106" t="s">
        <v>489</v>
      </c>
      <c r="K16" s="109"/>
      <c r="L16" s="109">
        <v>2</v>
      </c>
      <c r="M16" s="109"/>
      <c r="N16" s="109">
        <v>2</v>
      </c>
    </row>
    <row r="17" spans="2:14" ht="15.6" thickTop="1" thickBot="1" x14ac:dyDescent="0.35">
      <c r="B17" s="77" t="s">
        <v>483</v>
      </c>
      <c r="C17" s="110">
        <v>8</v>
      </c>
      <c r="D17" s="110">
        <v>26</v>
      </c>
      <c r="E17" s="110">
        <v>23</v>
      </c>
      <c r="F17" s="110">
        <v>142</v>
      </c>
      <c r="G17" s="110">
        <v>28</v>
      </c>
      <c r="H17" s="78">
        <v>227</v>
      </c>
      <c r="J17" s="106" t="s">
        <v>2475</v>
      </c>
      <c r="K17" s="109"/>
      <c r="L17" s="109">
        <v>4</v>
      </c>
      <c r="M17" s="109"/>
      <c r="N17" s="109">
        <v>4</v>
      </c>
    </row>
    <row r="18" spans="2:14" ht="15" thickTop="1" x14ac:dyDescent="0.3">
      <c r="J18" s="77" t="s">
        <v>483</v>
      </c>
      <c r="K18" s="110">
        <v>5</v>
      </c>
      <c r="L18" s="110">
        <v>28</v>
      </c>
      <c r="M18" s="110">
        <v>9</v>
      </c>
      <c r="N18" s="110">
        <v>42</v>
      </c>
    </row>
    <row r="19" spans="2:14" s="4" customFormat="1" x14ac:dyDescent="0.3">
      <c r="B19" s="89"/>
      <c r="C19" s="88"/>
      <c r="D19" s="88"/>
      <c r="E19" s="88"/>
      <c r="F19" s="88"/>
      <c r="G19" s="88"/>
    </row>
    <row r="20" spans="2:14" s="4" customFormat="1" x14ac:dyDescent="0.3">
      <c r="B20" s="89"/>
      <c r="C20" s="88"/>
      <c r="D20" s="88"/>
      <c r="E20" s="88"/>
      <c r="F20" s="88"/>
      <c r="G20" s="88"/>
    </row>
    <row r="21" spans="2:14" s="4" customFormat="1" x14ac:dyDescent="0.3">
      <c r="B21" s="89"/>
      <c r="C21" s="88"/>
      <c r="D21" s="88"/>
      <c r="E21" s="88"/>
      <c r="F21" s="88"/>
      <c r="G21" s="88"/>
    </row>
    <row r="22" spans="2:14" s="4" customFormat="1" x14ac:dyDescent="0.3">
      <c r="B22" s="89"/>
      <c r="C22" s="88"/>
      <c r="D22" s="88"/>
      <c r="E22" s="88"/>
      <c r="F22" s="88"/>
      <c r="G22" s="88"/>
    </row>
    <row r="23" spans="2:14" s="4" customFormat="1" x14ac:dyDescent="0.3">
      <c r="B23" s="89"/>
      <c r="C23" s="88"/>
      <c r="D23" s="88"/>
      <c r="E23" s="88"/>
      <c r="F23" s="88"/>
      <c r="G23" s="88"/>
    </row>
    <row r="24" spans="2:14" s="4" customFormat="1" x14ac:dyDescent="0.3">
      <c r="B24" s="89"/>
      <c r="C24" s="88"/>
      <c r="D24" s="88"/>
      <c r="E24" s="88"/>
      <c r="F24" s="88"/>
      <c r="G24" s="88"/>
    </row>
    <row r="25" spans="2:14" s="4" customFormat="1" x14ac:dyDescent="0.3">
      <c r="B25" s="89"/>
      <c r="C25" s="88"/>
      <c r="D25" s="88"/>
      <c r="E25" s="88"/>
      <c r="F25" s="88"/>
      <c r="G25" s="88"/>
    </row>
    <row r="26" spans="2:14" s="4" customFormat="1" x14ac:dyDescent="0.3">
      <c r="B26" s="89"/>
      <c r="C26" s="88"/>
      <c r="D26" s="88"/>
      <c r="E26" s="88"/>
      <c r="F26" s="88"/>
      <c r="G26" s="88"/>
    </row>
    <row r="27" spans="2:14" s="4" customFormat="1" x14ac:dyDescent="0.3">
      <c r="B27" s="89"/>
      <c r="C27" s="88"/>
      <c r="D27" s="88"/>
      <c r="E27" s="88"/>
      <c r="F27" s="88"/>
      <c r="G27" s="88"/>
    </row>
    <row r="28" spans="2:14" s="4" customFormat="1" x14ac:dyDescent="0.3">
      <c r="B28" s="89"/>
      <c r="C28" s="88"/>
      <c r="D28" s="88"/>
      <c r="E28" s="88"/>
      <c r="F28" s="88"/>
      <c r="G28" s="88"/>
    </row>
    <row r="29" spans="2:14" s="4" customFormat="1" x14ac:dyDescent="0.3">
      <c r="B29" s="89"/>
      <c r="C29" s="88"/>
      <c r="D29" s="88"/>
      <c r="E29" s="88"/>
      <c r="F29" s="88"/>
      <c r="G29" s="88"/>
    </row>
    <row r="30" spans="2:14" s="4" customFormat="1" x14ac:dyDescent="0.3">
      <c r="B30" s="89"/>
      <c r="C30" s="88"/>
      <c r="D30" s="88"/>
      <c r="E30" s="88"/>
      <c r="F30" s="88"/>
      <c r="G30" s="88"/>
    </row>
    <row r="31" spans="2:14" s="4" customFormat="1" x14ac:dyDescent="0.3">
      <c r="B31" s="89"/>
      <c r="C31" s="88"/>
      <c r="D31" s="88"/>
      <c r="E31" s="88"/>
      <c r="F31" s="88"/>
      <c r="G31" s="88"/>
    </row>
    <row r="32" spans="2:14" s="4" customFormat="1" x14ac:dyDescent="0.3">
      <c r="B32" s="89"/>
      <c r="C32" s="88"/>
      <c r="D32" s="88"/>
      <c r="E32" s="88"/>
      <c r="F32" s="88"/>
      <c r="G32" s="88"/>
    </row>
    <row r="33" spans="2:7" s="4" customFormat="1" x14ac:dyDescent="0.3">
      <c r="B33" s="89"/>
      <c r="C33" s="88"/>
      <c r="D33" s="88"/>
      <c r="E33" s="88"/>
      <c r="F33" s="88"/>
      <c r="G33" s="88"/>
    </row>
    <row r="34" spans="2:7" s="4" customFormat="1" x14ac:dyDescent="0.3">
      <c r="B34" s="89"/>
      <c r="C34" s="88"/>
      <c r="D34" s="88"/>
      <c r="E34" s="88"/>
      <c r="F34" s="88"/>
      <c r="G34" s="88"/>
    </row>
    <row r="35" spans="2:7" s="4" customFormat="1" x14ac:dyDescent="0.3">
      <c r="B35" s="89"/>
      <c r="C35" s="88"/>
      <c r="D35" s="88"/>
      <c r="E35" s="88"/>
      <c r="F35" s="88"/>
      <c r="G35" s="88"/>
    </row>
    <row r="36" spans="2:7" s="4" customFormat="1" x14ac:dyDescent="0.3">
      <c r="B36" s="89"/>
      <c r="C36" s="88"/>
      <c r="D36" s="88"/>
      <c r="E36" s="88"/>
      <c r="F36" s="88"/>
      <c r="G36" s="88"/>
    </row>
    <row r="37" spans="2:7" s="4" customFormat="1" x14ac:dyDescent="0.3">
      <c r="B37" s="89"/>
      <c r="C37" s="88"/>
      <c r="D37" s="88"/>
      <c r="E37" s="88"/>
      <c r="F37" s="88"/>
      <c r="G37" s="88"/>
    </row>
    <row r="38" spans="2:7" s="4" customFormat="1" x14ac:dyDescent="0.3">
      <c r="B38" s="89"/>
      <c r="C38" s="88"/>
      <c r="D38" s="88"/>
      <c r="E38" s="88"/>
      <c r="F38" s="88"/>
      <c r="G38" s="88"/>
    </row>
    <row r="39" spans="2:7" s="4" customFormat="1" x14ac:dyDescent="0.3">
      <c r="B39" s="89"/>
      <c r="C39" s="88"/>
      <c r="D39" s="88"/>
      <c r="E39" s="88"/>
      <c r="F39" s="88"/>
      <c r="G39" s="88"/>
    </row>
    <row r="40" spans="2:7" s="4" customFormat="1" x14ac:dyDescent="0.3">
      <c r="B40" s="89"/>
      <c r="C40" s="88"/>
      <c r="D40" s="88"/>
      <c r="E40" s="88"/>
      <c r="F40" s="88"/>
      <c r="G40" s="88"/>
    </row>
    <row r="41" spans="2:7" s="4" customFormat="1" x14ac:dyDescent="0.3">
      <c r="B41" s="89"/>
      <c r="C41" s="88"/>
      <c r="D41" s="88"/>
      <c r="E41" s="88"/>
      <c r="F41" s="88"/>
      <c r="G41" s="88"/>
    </row>
    <row r="42" spans="2:7" s="4" customFormat="1" x14ac:dyDescent="0.3">
      <c r="B42" s="89"/>
      <c r="C42" s="88"/>
      <c r="D42" s="88"/>
      <c r="E42" s="88"/>
      <c r="F42" s="88"/>
      <c r="G42" s="88"/>
    </row>
    <row r="43" spans="2:7" s="4" customFormat="1" x14ac:dyDescent="0.3">
      <c r="B43" s="89"/>
      <c r="C43" s="88"/>
      <c r="D43" s="88"/>
      <c r="E43" s="88"/>
      <c r="F43" s="88"/>
      <c r="G43" s="88"/>
    </row>
    <row r="44" spans="2:7" s="4" customFormat="1" x14ac:dyDescent="0.3">
      <c r="B44" s="89"/>
      <c r="C44" s="88"/>
      <c r="D44" s="88"/>
      <c r="E44" s="88"/>
      <c r="F44" s="88"/>
      <c r="G44" s="88"/>
    </row>
    <row r="45" spans="2:7" s="4" customFormat="1" x14ac:dyDescent="0.3">
      <c r="B45" s="89"/>
      <c r="C45" s="88"/>
      <c r="D45" s="88"/>
      <c r="E45" s="88"/>
      <c r="F45" s="88"/>
      <c r="G45" s="88"/>
    </row>
    <row r="46" spans="2:7" s="4" customFormat="1" x14ac:dyDescent="0.3">
      <c r="B46" s="89"/>
      <c r="C46" s="88"/>
      <c r="D46" s="88"/>
      <c r="E46" s="88"/>
      <c r="F46" s="88"/>
      <c r="G46" s="88"/>
    </row>
    <row r="47" spans="2:7" s="4" customFormat="1" x14ac:dyDescent="0.3">
      <c r="B47" s="89"/>
      <c r="C47" s="88"/>
      <c r="D47" s="88"/>
      <c r="E47" s="88"/>
      <c r="F47" s="88"/>
      <c r="G47" s="88"/>
    </row>
    <row r="48" spans="2:7" s="4" customFormat="1" x14ac:dyDescent="0.3">
      <c r="B48" s="89"/>
      <c r="C48" s="88"/>
      <c r="D48" s="88"/>
      <c r="E48" s="88"/>
      <c r="F48" s="88"/>
      <c r="G48" s="88"/>
    </row>
    <row r="49" spans="2:7" s="4" customFormat="1" x14ac:dyDescent="0.3">
      <c r="B49" s="89"/>
      <c r="C49" s="88"/>
      <c r="D49" s="88"/>
      <c r="E49" s="88"/>
      <c r="F49" s="88"/>
      <c r="G49" s="88"/>
    </row>
    <row r="50" spans="2:7" s="4" customFormat="1" x14ac:dyDescent="0.3">
      <c r="B50" s="89"/>
      <c r="C50" s="88"/>
      <c r="D50" s="88"/>
      <c r="E50" s="88"/>
      <c r="F50" s="88"/>
      <c r="G50" s="88"/>
    </row>
    <row r="51" spans="2:7" s="4" customFormat="1" x14ac:dyDescent="0.3">
      <c r="B51" s="89"/>
      <c r="C51" s="88"/>
      <c r="D51" s="88"/>
      <c r="E51" s="88"/>
      <c r="F51" s="88"/>
      <c r="G51" s="88"/>
    </row>
    <row r="52" spans="2:7" s="4" customFormat="1" x14ac:dyDescent="0.3">
      <c r="B52" s="89"/>
      <c r="C52" s="88"/>
      <c r="D52" s="88"/>
      <c r="E52" s="88"/>
      <c r="F52" s="88"/>
      <c r="G52" s="88"/>
    </row>
    <row r="53" spans="2:7" s="4" customFormat="1" x14ac:dyDescent="0.3">
      <c r="B53" s="89"/>
      <c r="C53" s="88"/>
      <c r="D53" s="88"/>
      <c r="E53" s="88"/>
      <c r="F53" s="88"/>
      <c r="G53" s="88"/>
    </row>
    <row r="54" spans="2:7" s="4" customFormat="1" x14ac:dyDescent="0.3">
      <c r="B54" s="89"/>
      <c r="C54" s="88"/>
      <c r="D54" s="88"/>
      <c r="E54" s="88"/>
      <c r="F54" s="88"/>
      <c r="G54" s="88"/>
    </row>
    <row r="55" spans="2:7" s="4" customFormat="1" x14ac:dyDescent="0.3">
      <c r="B55" s="89"/>
      <c r="C55" s="88"/>
      <c r="D55" s="88"/>
      <c r="E55" s="88"/>
      <c r="F55" s="88"/>
      <c r="G55" s="88"/>
    </row>
    <row r="56" spans="2:7" s="4" customFormat="1" x14ac:dyDescent="0.3">
      <c r="B56" s="89"/>
      <c r="C56" s="88"/>
      <c r="D56" s="88"/>
      <c r="E56" s="88"/>
      <c r="F56" s="88"/>
      <c r="G56" s="88"/>
    </row>
    <row r="57" spans="2:7" s="4" customFormat="1" x14ac:dyDescent="0.3">
      <c r="B57" s="89"/>
      <c r="C57" s="88"/>
      <c r="D57" s="88"/>
      <c r="E57" s="88"/>
      <c r="F57" s="88"/>
      <c r="G57" s="88"/>
    </row>
    <row r="58" spans="2:7" s="4" customFormat="1" x14ac:dyDescent="0.3">
      <c r="B58" s="89"/>
      <c r="C58" s="88"/>
      <c r="D58" s="88"/>
      <c r="E58" s="88"/>
      <c r="F58" s="88"/>
      <c r="G58" s="88"/>
    </row>
    <row r="59" spans="2:7" s="4" customFormat="1" x14ac:dyDescent="0.3">
      <c r="B59" s="89"/>
      <c r="C59" s="88"/>
      <c r="D59" s="88"/>
      <c r="E59" s="88"/>
      <c r="F59" s="88"/>
      <c r="G59" s="88"/>
    </row>
    <row r="60" spans="2:7" s="4" customFormat="1" x14ac:dyDescent="0.3">
      <c r="B60" s="89"/>
      <c r="C60" s="88"/>
      <c r="D60" s="88"/>
      <c r="E60" s="88"/>
      <c r="F60" s="88"/>
      <c r="G60" s="88"/>
    </row>
    <row r="61" spans="2:7" s="4" customFormat="1" x14ac:dyDescent="0.3">
      <c r="B61" s="89"/>
      <c r="C61" s="88"/>
      <c r="D61" s="88"/>
      <c r="E61" s="88"/>
      <c r="F61" s="88"/>
      <c r="G61" s="88"/>
    </row>
    <row r="62" spans="2:7" s="4" customFormat="1" x14ac:dyDescent="0.3">
      <c r="B62" s="89"/>
      <c r="C62" s="88"/>
      <c r="D62" s="88"/>
      <c r="E62" s="88"/>
      <c r="F62" s="88"/>
      <c r="G62" s="88"/>
    </row>
    <row r="63" spans="2:7" s="4" customFormat="1" x14ac:dyDescent="0.3">
      <c r="B63" s="89"/>
      <c r="C63" s="88"/>
      <c r="D63" s="88"/>
      <c r="E63" s="88"/>
      <c r="F63" s="88"/>
      <c r="G63" s="88"/>
    </row>
    <row r="64" spans="2:7" s="4" customFormat="1" x14ac:dyDescent="0.3">
      <c r="B64" s="89"/>
      <c r="C64" s="88"/>
      <c r="D64" s="88"/>
      <c r="E64" s="88"/>
      <c r="F64" s="88"/>
      <c r="G64" s="88"/>
    </row>
    <row r="65" spans="2:7" s="4" customFormat="1" x14ac:dyDescent="0.3">
      <c r="B65" s="89"/>
      <c r="C65" s="88"/>
      <c r="D65" s="88"/>
      <c r="E65" s="88"/>
      <c r="F65" s="88"/>
      <c r="G65" s="88"/>
    </row>
    <row r="66" spans="2:7" s="4" customFormat="1" x14ac:dyDescent="0.3">
      <c r="B66" s="89"/>
      <c r="C66" s="88"/>
      <c r="D66" s="88"/>
      <c r="E66" s="88"/>
      <c r="F66" s="88"/>
      <c r="G66" s="88"/>
    </row>
    <row r="67" spans="2:7" s="4" customFormat="1" x14ac:dyDescent="0.3">
      <c r="B67" s="89"/>
      <c r="C67" s="88"/>
      <c r="D67" s="88"/>
      <c r="E67" s="88"/>
      <c r="F67" s="88"/>
      <c r="G67" s="88"/>
    </row>
    <row r="68" spans="2:7" s="4" customFormat="1" x14ac:dyDescent="0.3">
      <c r="B68" s="89"/>
      <c r="C68" s="88"/>
      <c r="D68" s="88"/>
      <c r="E68" s="88"/>
      <c r="F68" s="88"/>
      <c r="G68" s="88"/>
    </row>
    <row r="69" spans="2:7" s="4" customFormat="1" x14ac:dyDescent="0.3">
      <c r="B69" s="89"/>
      <c r="C69" s="88"/>
      <c r="D69" s="88"/>
      <c r="E69" s="88"/>
      <c r="F69" s="88"/>
      <c r="G69" s="88"/>
    </row>
    <row r="70" spans="2:7" s="4" customFormat="1" x14ac:dyDescent="0.3">
      <c r="B70" s="89"/>
      <c r="C70" s="88"/>
      <c r="D70" s="88"/>
      <c r="E70" s="88"/>
      <c r="F70" s="88"/>
      <c r="G70" s="88"/>
    </row>
    <row r="71" spans="2:7" s="4" customFormat="1" x14ac:dyDescent="0.3">
      <c r="B71" s="89"/>
      <c r="C71" s="88"/>
      <c r="D71" s="88"/>
      <c r="E71" s="88"/>
      <c r="F71" s="88"/>
      <c r="G71" s="88"/>
    </row>
    <row r="72" spans="2:7" s="4" customFormat="1" x14ac:dyDescent="0.3">
      <c r="B72" s="89"/>
      <c r="C72" s="88"/>
      <c r="D72" s="88"/>
      <c r="E72" s="88"/>
      <c r="F72" s="88"/>
      <c r="G72" s="88"/>
    </row>
    <row r="73" spans="2:7" s="4" customFormat="1" x14ac:dyDescent="0.3">
      <c r="B73" s="89"/>
      <c r="C73" s="88"/>
      <c r="D73" s="88"/>
      <c r="E73" s="88"/>
      <c r="F73" s="88"/>
      <c r="G73" s="88"/>
    </row>
    <row r="74" spans="2:7" s="4" customFormat="1" x14ac:dyDescent="0.3">
      <c r="B74" s="89"/>
      <c r="C74" s="88"/>
      <c r="D74" s="88"/>
      <c r="E74" s="88"/>
      <c r="F74" s="88"/>
      <c r="G74" s="88"/>
    </row>
    <row r="75" spans="2:7" s="4" customFormat="1" x14ac:dyDescent="0.3">
      <c r="B75" s="89"/>
      <c r="C75" s="88"/>
      <c r="D75" s="88"/>
      <c r="E75" s="88"/>
      <c r="F75" s="88"/>
      <c r="G75" s="88"/>
    </row>
    <row r="76" spans="2:7" s="4" customFormat="1" x14ac:dyDescent="0.3">
      <c r="B76" s="89"/>
      <c r="C76" s="88"/>
      <c r="D76" s="88"/>
      <c r="E76" s="88"/>
      <c r="F76" s="88"/>
      <c r="G76" s="88"/>
    </row>
    <row r="77" spans="2:7" s="4" customFormat="1" x14ac:dyDescent="0.3">
      <c r="B77" s="89"/>
      <c r="C77" s="88"/>
      <c r="D77" s="88"/>
      <c r="E77" s="88"/>
      <c r="F77" s="88"/>
      <c r="G77" s="88"/>
    </row>
    <row r="78" spans="2:7" s="4" customFormat="1" x14ac:dyDescent="0.3">
      <c r="B78" s="89"/>
      <c r="C78" s="88"/>
      <c r="D78" s="88"/>
      <c r="E78" s="88"/>
      <c r="F78" s="88"/>
      <c r="G78" s="88"/>
    </row>
    <row r="79" spans="2:7" s="4" customFormat="1" x14ac:dyDescent="0.3">
      <c r="B79" s="89"/>
      <c r="C79" s="88"/>
      <c r="D79" s="88"/>
      <c r="E79" s="88"/>
      <c r="F79" s="88"/>
      <c r="G79" s="88"/>
    </row>
    <row r="80" spans="2:7" s="4" customFormat="1" x14ac:dyDescent="0.3">
      <c r="B80" s="89"/>
      <c r="C80" s="88"/>
      <c r="D80" s="88"/>
      <c r="E80" s="88"/>
      <c r="F80" s="88"/>
      <c r="G80" s="88"/>
    </row>
    <row r="81" spans="2:7" s="4" customFormat="1" x14ac:dyDescent="0.3">
      <c r="B81" s="89"/>
      <c r="C81" s="88"/>
      <c r="D81" s="88"/>
      <c r="E81" s="88"/>
      <c r="F81" s="88"/>
      <c r="G81" s="88"/>
    </row>
    <row r="82" spans="2:7" s="4" customFormat="1" x14ac:dyDescent="0.3">
      <c r="B82" s="89"/>
      <c r="C82" s="88"/>
      <c r="D82" s="88"/>
      <c r="E82" s="88"/>
      <c r="F82" s="88"/>
      <c r="G82" s="88"/>
    </row>
    <row r="83" spans="2:7" s="4" customFormat="1" x14ac:dyDescent="0.3">
      <c r="B83" s="89"/>
      <c r="C83" s="88"/>
      <c r="D83" s="88"/>
      <c r="E83" s="88"/>
      <c r="F83" s="88"/>
      <c r="G83" s="88"/>
    </row>
    <row r="84" spans="2:7" s="4" customFormat="1" x14ac:dyDescent="0.3">
      <c r="B84" s="89"/>
      <c r="C84" s="88"/>
      <c r="D84" s="88"/>
      <c r="E84" s="88"/>
      <c r="F84" s="88"/>
      <c r="G84" s="88"/>
    </row>
    <row r="85" spans="2:7" s="4" customFormat="1" x14ac:dyDescent="0.3">
      <c r="B85" s="89"/>
      <c r="C85" s="88"/>
      <c r="D85" s="88"/>
      <c r="E85" s="88"/>
      <c r="F85" s="88"/>
      <c r="G85" s="88"/>
    </row>
    <row r="86" spans="2:7" s="4" customFormat="1" x14ac:dyDescent="0.3">
      <c r="B86" s="89"/>
      <c r="C86" s="88"/>
      <c r="D86" s="88"/>
      <c r="E86" s="88"/>
      <c r="F86" s="88"/>
      <c r="G86" s="88"/>
    </row>
    <row r="87" spans="2:7" s="4" customFormat="1" x14ac:dyDescent="0.3">
      <c r="B87" s="89"/>
      <c r="C87" s="88"/>
      <c r="D87" s="88"/>
      <c r="E87" s="88"/>
      <c r="F87" s="88"/>
      <c r="G87" s="88"/>
    </row>
    <row r="88" spans="2:7" s="4" customFormat="1" x14ac:dyDescent="0.3">
      <c r="B88" s="89"/>
      <c r="C88" s="88"/>
      <c r="D88" s="88"/>
      <c r="E88" s="88"/>
      <c r="F88" s="88"/>
      <c r="G88" s="88"/>
    </row>
  </sheetData>
  <mergeCells count="2">
    <mergeCell ref="B5:H5"/>
    <mergeCell ref="J5:N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E2:H15"/>
  <sheetViews>
    <sheetView zoomScaleNormal="100" workbookViewId="0">
      <selection activeCell="I22" sqref="I22"/>
    </sheetView>
  </sheetViews>
  <sheetFormatPr baseColWidth="10" defaultRowHeight="14.4" x14ac:dyDescent="0.3"/>
  <cols>
    <col min="5" max="5" width="14.88671875" customWidth="1"/>
  </cols>
  <sheetData>
    <row r="2" spans="5:8" ht="15" thickBot="1" x14ac:dyDescent="0.35"/>
    <row r="3" spans="5:8" x14ac:dyDescent="0.3">
      <c r="E3" s="127" t="s">
        <v>2411</v>
      </c>
      <c r="F3" s="128"/>
      <c r="G3" s="128"/>
      <c r="H3" s="129"/>
    </row>
    <row r="4" spans="5:8" ht="15" thickBot="1" x14ac:dyDescent="0.35">
      <c r="E4" s="130"/>
      <c r="F4" s="131"/>
      <c r="G4" s="131"/>
      <c r="H4" s="132"/>
    </row>
    <row r="6" spans="5:8" x14ac:dyDescent="0.3">
      <c r="E6" s="44" t="s">
        <v>2412</v>
      </c>
      <c r="F6" s="43" t="s">
        <v>2413</v>
      </c>
      <c r="G6" s="43" t="s">
        <v>2414</v>
      </c>
      <c r="H6" s="44" t="s">
        <v>483</v>
      </c>
    </row>
    <row r="7" spans="5:8" x14ac:dyDescent="0.3">
      <c r="E7" s="9" t="s">
        <v>2420</v>
      </c>
      <c r="F7" s="45">
        <v>4</v>
      </c>
      <c r="G7" s="10">
        <v>1</v>
      </c>
      <c r="H7" s="45">
        <v>9</v>
      </c>
    </row>
    <row r="8" spans="5:8" x14ac:dyDescent="0.3">
      <c r="E8" s="9" t="s">
        <v>2422</v>
      </c>
      <c r="F8" s="45">
        <v>8</v>
      </c>
      <c r="G8" s="10">
        <v>4</v>
      </c>
      <c r="H8" s="45">
        <v>18</v>
      </c>
    </row>
    <row r="9" spans="5:8" x14ac:dyDescent="0.3">
      <c r="E9" s="9" t="s">
        <v>2421</v>
      </c>
      <c r="F9" s="45">
        <v>4</v>
      </c>
      <c r="G9" s="10">
        <v>1</v>
      </c>
      <c r="H9" s="45">
        <v>10</v>
      </c>
    </row>
    <row r="10" spans="5:8" x14ac:dyDescent="0.3">
      <c r="E10" s="9" t="s">
        <v>2415</v>
      </c>
      <c r="F10" s="46">
        <v>7</v>
      </c>
      <c r="G10" s="11"/>
      <c r="H10" s="46">
        <v>29</v>
      </c>
    </row>
    <row r="11" spans="5:8" x14ac:dyDescent="0.3">
      <c r="E11" s="9" t="s">
        <v>2416</v>
      </c>
      <c r="F11" s="46">
        <v>3</v>
      </c>
      <c r="G11" s="11"/>
      <c r="H11" s="46"/>
    </row>
    <row r="12" spans="5:8" x14ac:dyDescent="0.3">
      <c r="E12" s="9" t="s">
        <v>2417</v>
      </c>
      <c r="F12" s="46">
        <v>3</v>
      </c>
      <c r="G12" s="11"/>
      <c r="H12" s="46"/>
    </row>
    <row r="13" spans="5:8" x14ac:dyDescent="0.3">
      <c r="E13" s="9" t="s">
        <v>2418</v>
      </c>
      <c r="F13" s="46">
        <v>2</v>
      </c>
      <c r="G13" s="11"/>
      <c r="H13" s="46"/>
    </row>
    <row r="14" spans="5:8" x14ac:dyDescent="0.3">
      <c r="E14" s="9" t="s">
        <v>2419</v>
      </c>
      <c r="F14" s="46">
        <v>19</v>
      </c>
      <c r="G14" s="11"/>
      <c r="H14" s="46"/>
    </row>
    <row r="15" spans="5:8" x14ac:dyDescent="0.3">
      <c r="E15" s="47" t="s">
        <v>483</v>
      </c>
      <c r="F15" s="48">
        <f>SUM(F7:F14)</f>
        <v>50</v>
      </c>
      <c r="G15" s="49">
        <f>SUM(G7:G14)</f>
        <v>6</v>
      </c>
      <c r="H15" s="48">
        <f>SUM(H7:H14)</f>
        <v>66</v>
      </c>
    </row>
  </sheetData>
  <mergeCells count="1">
    <mergeCell ref="E3:H4"/>
  </mergeCells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U691"/>
  <sheetViews>
    <sheetView showGridLines="0" topLeftCell="M348" zoomScale="106" zoomScaleNormal="106" workbookViewId="0">
      <selection activeCell="P361" sqref="P361"/>
    </sheetView>
  </sheetViews>
  <sheetFormatPr baseColWidth="10" defaultColWidth="11.44140625" defaultRowHeight="14.4" x14ac:dyDescent="0.3"/>
  <cols>
    <col min="1" max="1" width="32.88671875" style="4" bestFit="1" customWidth="1"/>
    <col min="2" max="2" width="11" style="4" hidden="1" customWidth="1"/>
    <col min="3" max="3" width="7.33203125" style="4" hidden="1" customWidth="1"/>
    <col min="4" max="4" width="18.44140625" style="4" hidden="1" customWidth="1"/>
    <col min="5" max="5" width="17.44140625" style="4" hidden="1" customWidth="1"/>
    <col min="6" max="6" width="19" style="4" hidden="1" customWidth="1"/>
    <col min="7" max="7" width="17.44140625" style="4" hidden="1" customWidth="1"/>
    <col min="8" max="8" width="18.44140625" style="4" hidden="1" customWidth="1"/>
    <col min="9" max="9" width="16.88671875" style="4" hidden="1" customWidth="1"/>
    <col min="10" max="10" width="18.44140625" style="4" hidden="1" customWidth="1"/>
    <col min="11" max="11" width="15.109375" style="4" hidden="1" customWidth="1"/>
    <col min="12" max="12" width="17.109375" style="4" hidden="1" customWidth="1"/>
    <col min="13" max="13" width="56.88671875" style="4" customWidth="1"/>
    <col min="14" max="14" width="11" style="4" customWidth="1"/>
    <col min="15" max="15" width="30.88671875" style="4" customWidth="1"/>
    <col min="16" max="16" width="18.6640625" style="4" bestFit="1" customWidth="1"/>
    <col min="17" max="17" width="14.109375" style="4" bestFit="1" customWidth="1"/>
    <col min="18" max="19" width="11.44140625" style="4"/>
    <col min="20" max="20" width="11" style="4" customWidth="1"/>
    <col min="21" max="16384" width="11.44140625" style="4"/>
  </cols>
  <sheetData>
    <row r="1" spans="1:21" x14ac:dyDescent="0.3">
      <c r="A1" s="13" t="s">
        <v>701</v>
      </c>
      <c r="B1" s="13" t="s">
        <v>702</v>
      </c>
      <c r="C1" s="13" t="s">
        <v>703</v>
      </c>
      <c r="D1" s="13" t="s">
        <v>704</v>
      </c>
      <c r="E1" s="13" t="s">
        <v>705</v>
      </c>
      <c r="F1" s="13" t="s">
        <v>706</v>
      </c>
      <c r="G1" s="13" t="s">
        <v>707</v>
      </c>
      <c r="H1" s="13" t="s">
        <v>708</v>
      </c>
      <c r="I1" s="13" t="s">
        <v>709</v>
      </c>
      <c r="J1" s="13" t="s">
        <v>710</v>
      </c>
      <c r="K1" s="14" t="s">
        <v>711</v>
      </c>
      <c r="L1" s="14" t="s">
        <v>6</v>
      </c>
      <c r="M1" s="14" t="s">
        <v>0</v>
      </c>
      <c r="N1" s="14" t="s">
        <v>7</v>
      </c>
      <c r="O1" s="14" t="s">
        <v>712</v>
      </c>
      <c r="P1" s="14" t="s">
        <v>713</v>
      </c>
      <c r="Q1" s="14" t="s">
        <v>2</v>
      </c>
      <c r="R1" s="14" t="s">
        <v>700</v>
      </c>
      <c r="S1" s="14" t="s">
        <v>714</v>
      </c>
      <c r="T1" s="14" t="s">
        <v>7</v>
      </c>
      <c r="U1" s="14" t="s">
        <v>0</v>
      </c>
    </row>
    <row r="2" spans="1:21" x14ac:dyDescent="0.3">
      <c r="A2" s="15" t="s">
        <v>715</v>
      </c>
      <c r="B2" s="15" t="s">
        <v>716</v>
      </c>
      <c r="C2" s="16" t="s">
        <v>717</v>
      </c>
      <c r="D2" s="17">
        <v>0</v>
      </c>
      <c r="E2" s="17">
        <v>0</v>
      </c>
      <c r="F2" s="17">
        <v>2246.1350000000002</v>
      </c>
      <c r="G2" s="17">
        <v>0</v>
      </c>
      <c r="H2" s="18">
        <f t="shared" ref="H2:H7" si="0">F2+G2</f>
        <v>2246.1350000000002</v>
      </c>
      <c r="I2" s="18">
        <f t="shared" ref="I2:I10" si="1">+H2*0.16</f>
        <v>359.38160000000005</v>
      </c>
      <c r="J2" s="18">
        <f t="shared" ref="J2:J7" si="2">H2+I2</f>
        <v>2605.5166000000004</v>
      </c>
      <c r="K2" s="19" t="s">
        <v>718</v>
      </c>
      <c r="L2" s="19" t="s">
        <v>86</v>
      </c>
      <c r="M2" s="19" t="s">
        <v>719</v>
      </c>
      <c r="N2" s="19" t="s">
        <v>720</v>
      </c>
      <c r="O2" s="19" t="s">
        <v>80</v>
      </c>
      <c r="P2" s="20" t="s">
        <v>721</v>
      </c>
      <c r="Q2" s="19" t="s">
        <v>722</v>
      </c>
      <c r="R2" s="4">
        <f>VLOOKUP(O2,Base!$E:$M,8,FALSE)</f>
        <v>2013</v>
      </c>
      <c r="T2" s="19" t="s">
        <v>720</v>
      </c>
      <c r="U2" s="19" t="s">
        <v>719</v>
      </c>
    </row>
    <row r="3" spans="1:21" x14ac:dyDescent="0.3">
      <c r="A3" s="15" t="s">
        <v>715</v>
      </c>
      <c r="B3" s="15" t="s">
        <v>723</v>
      </c>
      <c r="C3" s="16" t="s">
        <v>724</v>
      </c>
      <c r="D3" s="17">
        <v>0</v>
      </c>
      <c r="E3" s="17">
        <v>0</v>
      </c>
      <c r="F3" s="17">
        <f>4567.4472/2</f>
        <v>2283.7235999999998</v>
      </c>
      <c r="G3" s="17">
        <v>0</v>
      </c>
      <c r="H3" s="18">
        <f t="shared" si="0"/>
        <v>2283.7235999999998</v>
      </c>
      <c r="I3" s="18">
        <f t="shared" si="1"/>
        <v>365.39577599999996</v>
      </c>
      <c r="J3" s="18">
        <f t="shared" si="2"/>
        <v>2649.1193759999996</v>
      </c>
      <c r="K3" s="19" t="s">
        <v>718</v>
      </c>
      <c r="L3" s="19" t="s">
        <v>86</v>
      </c>
      <c r="M3" s="19" t="s">
        <v>725</v>
      </c>
      <c r="N3" s="19" t="s">
        <v>720</v>
      </c>
      <c r="O3" s="19" t="s">
        <v>726</v>
      </c>
      <c r="P3" s="20" t="s">
        <v>727</v>
      </c>
      <c r="Q3" s="19" t="s">
        <v>728</v>
      </c>
      <c r="R3" s="4" t="e">
        <f>VLOOKUP(O3,Base!$E:$M,8,FALSE)</f>
        <v>#N/A</v>
      </c>
      <c r="S3" s="4" t="e">
        <f>VLOOKUP(Q3,Base!$D:$M,9,FALSE)</f>
        <v>#N/A</v>
      </c>
      <c r="T3" s="19" t="s">
        <v>720</v>
      </c>
      <c r="U3" s="19" t="s">
        <v>725</v>
      </c>
    </row>
    <row r="4" spans="1:21" x14ac:dyDescent="0.3">
      <c r="A4" s="15" t="s">
        <v>715</v>
      </c>
      <c r="B4" s="15" t="s">
        <v>729</v>
      </c>
      <c r="C4" s="16" t="s">
        <v>724</v>
      </c>
      <c r="D4" s="17">
        <v>0</v>
      </c>
      <c r="E4" s="17">
        <v>0</v>
      </c>
      <c r="F4" s="17">
        <f>4567.4472/2</f>
        <v>2283.7235999999998</v>
      </c>
      <c r="G4" s="17">
        <v>0</v>
      </c>
      <c r="H4" s="18">
        <f t="shared" si="0"/>
        <v>2283.7235999999998</v>
      </c>
      <c r="I4" s="18">
        <f t="shared" si="1"/>
        <v>365.39577599999996</v>
      </c>
      <c r="J4" s="18">
        <f t="shared" si="2"/>
        <v>2649.1193759999996</v>
      </c>
      <c r="K4" s="19" t="s">
        <v>718</v>
      </c>
      <c r="L4" s="19" t="s">
        <v>86</v>
      </c>
      <c r="M4" s="19" t="s">
        <v>725</v>
      </c>
      <c r="N4" s="19" t="s">
        <v>720</v>
      </c>
      <c r="O4" s="19" t="s">
        <v>730</v>
      </c>
      <c r="P4" s="20" t="s">
        <v>731</v>
      </c>
      <c r="Q4" s="19" t="s">
        <v>732</v>
      </c>
      <c r="R4" s="4" t="e">
        <f>VLOOKUP(O4,Base!$E:$M,8,FALSE)</f>
        <v>#N/A</v>
      </c>
      <c r="S4" s="4" t="e">
        <f>VLOOKUP(Q4,Base!$D:$M,9,FALSE)</f>
        <v>#N/A</v>
      </c>
      <c r="T4" s="19" t="s">
        <v>720</v>
      </c>
      <c r="U4" s="19" t="s">
        <v>725</v>
      </c>
    </row>
    <row r="5" spans="1:21" x14ac:dyDescent="0.3">
      <c r="A5" s="15" t="s">
        <v>715</v>
      </c>
      <c r="B5" s="15" t="s">
        <v>733</v>
      </c>
      <c r="C5" s="16" t="s">
        <v>724</v>
      </c>
      <c r="D5" s="17">
        <v>0</v>
      </c>
      <c r="E5" s="17">
        <v>0</v>
      </c>
      <c r="F5" s="17">
        <v>2596.16</v>
      </c>
      <c r="G5" s="17">
        <v>450</v>
      </c>
      <c r="H5" s="18">
        <f t="shared" si="0"/>
        <v>3046.16</v>
      </c>
      <c r="I5" s="18">
        <f t="shared" si="1"/>
        <v>487.38560000000001</v>
      </c>
      <c r="J5" s="18">
        <f t="shared" si="2"/>
        <v>3533.5455999999999</v>
      </c>
      <c r="K5" s="19" t="s">
        <v>718</v>
      </c>
      <c r="L5" s="19" t="s">
        <v>206</v>
      </c>
      <c r="M5" s="19" t="s">
        <v>734</v>
      </c>
      <c r="N5" s="19">
        <v>2014</v>
      </c>
      <c r="O5" s="19" t="s">
        <v>735</v>
      </c>
      <c r="P5" s="20"/>
      <c r="Q5" s="19"/>
      <c r="R5" s="4" t="e">
        <f>VLOOKUP(O5,Base!$E:$M,8,FALSE)</f>
        <v>#N/A</v>
      </c>
      <c r="S5" s="4" t="e">
        <f>VLOOKUP(Q5,Base!$D:$M,9,FALSE)</f>
        <v>#N/A</v>
      </c>
      <c r="T5" s="19">
        <v>2014</v>
      </c>
      <c r="U5" s="19" t="s">
        <v>734</v>
      </c>
    </row>
    <row r="6" spans="1:21" ht="15.75" customHeight="1" x14ac:dyDescent="0.3">
      <c r="A6" s="15" t="s">
        <v>715</v>
      </c>
      <c r="B6" s="15" t="s">
        <v>736</v>
      </c>
      <c r="C6" s="16" t="s">
        <v>737</v>
      </c>
      <c r="D6" s="17">
        <v>0</v>
      </c>
      <c r="E6" s="17"/>
      <c r="F6" s="17">
        <v>2596.7800000000002</v>
      </c>
      <c r="G6" s="17">
        <v>450</v>
      </c>
      <c r="H6" s="17">
        <f t="shared" si="0"/>
        <v>3046.78</v>
      </c>
      <c r="I6" s="17">
        <f t="shared" si="1"/>
        <v>487.48480000000006</v>
      </c>
      <c r="J6" s="17">
        <f t="shared" si="2"/>
        <v>3534.2648000000004</v>
      </c>
      <c r="K6" s="19" t="s">
        <v>718</v>
      </c>
      <c r="L6" s="19" t="s">
        <v>206</v>
      </c>
      <c r="M6" s="19" t="s">
        <v>738</v>
      </c>
      <c r="N6" s="19">
        <v>2015</v>
      </c>
      <c r="O6" s="19" t="s">
        <v>739</v>
      </c>
      <c r="P6" s="20">
        <v>89167132</v>
      </c>
      <c r="Q6" s="19" t="s">
        <v>740</v>
      </c>
      <c r="R6" s="4" t="e">
        <f>VLOOKUP(O6,Base!$E:$M,8,FALSE)</f>
        <v>#N/A</v>
      </c>
      <c r="S6" s="4" t="e">
        <f>VLOOKUP(Q6,Base!$D:$M,9,FALSE)</f>
        <v>#N/A</v>
      </c>
      <c r="T6" s="19">
        <v>2015</v>
      </c>
      <c r="U6" s="19" t="s">
        <v>738</v>
      </c>
    </row>
    <row r="7" spans="1:21" x14ac:dyDescent="0.3">
      <c r="A7" s="15" t="s">
        <v>715</v>
      </c>
      <c r="B7" s="15" t="s">
        <v>741</v>
      </c>
      <c r="C7" s="16" t="s">
        <v>742</v>
      </c>
      <c r="D7" s="17">
        <v>0</v>
      </c>
      <c r="E7" s="17">
        <v>0</v>
      </c>
      <c r="F7" s="17">
        <v>2704.62</v>
      </c>
      <c r="G7" s="17">
        <v>450</v>
      </c>
      <c r="H7" s="17">
        <f t="shared" si="0"/>
        <v>3154.62</v>
      </c>
      <c r="I7" s="17">
        <f t="shared" si="1"/>
        <v>504.73919999999998</v>
      </c>
      <c r="J7" s="17">
        <f t="shared" si="2"/>
        <v>3659.3591999999999</v>
      </c>
      <c r="K7" s="19" t="s">
        <v>718</v>
      </c>
      <c r="L7" s="19" t="s">
        <v>206</v>
      </c>
      <c r="M7" s="19" t="s">
        <v>743</v>
      </c>
      <c r="N7" s="19">
        <v>2015</v>
      </c>
      <c r="O7" s="19" t="s">
        <v>744</v>
      </c>
      <c r="P7" s="20" t="s">
        <v>745</v>
      </c>
      <c r="Q7" s="19"/>
      <c r="R7" s="4" t="e">
        <f>VLOOKUP(O7,Base!$E:$M,8,FALSE)</f>
        <v>#N/A</v>
      </c>
      <c r="S7" s="4" t="e">
        <f>VLOOKUP(Q7,Base!$D:$M,9,FALSE)</f>
        <v>#N/A</v>
      </c>
      <c r="T7" s="19">
        <v>2015</v>
      </c>
      <c r="U7" s="19" t="s">
        <v>743</v>
      </c>
    </row>
    <row r="8" spans="1:21" s="24" customFormat="1" x14ac:dyDescent="0.3">
      <c r="A8" s="21" t="s">
        <v>746</v>
      </c>
      <c r="B8" s="21" t="s">
        <v>747</v>
      </c>
      <c r="C8" s="16" t="s">
        <v>748</v>
      </c>
      <c r="D8" s="22">
        <v>0</v>
      </c>
      <c r="E8" s="17">
        <v>0</v>
      </c>
      <c r="F8" s="17">
        <f>4667.892/2</f>
        <v>2333.9459999999999</v>
      </c>
      <c r="G8" s="22">
        <v>0</v>
      </c>
      <c r="H8" s="22">
        <f>+F8+G8</f>
        <v>2333.9459999999999</v>
      </c>
      <c r="I8" s="22">
        <f t="shared" si="1"/>
        <v>373.43135999999998</v>
      </c>
      <c r="J8" s="22">
        <f>+H8+I8</f>
        <v>2707.37736</v>
      </c>
      <c r="K8" s="21" t="s">
        <v>718</v>
      </c>
      <c r="L8" s="23" t="s">
        <v>86</v>
      </c>
      <c r="M8" s="24" t="s">
        <v>749</v>
      </c>
      <c r="N8" s="25">
        <v>2012</v>
      </c>
      <c r="O8" s="26" t="s">
        <v>750</v>
      </c>
      <c r="P8" s="27" t="s">
        <v>751</v>
      </c>
      <c r="Q8" s="24" t="s">
        <v>752</v>
      </c>
      <c r="R8" s="4" t="e">
        <f>VLOOKUP(O8,Base!$E:$M,8,FALSE)</f>
        <v>#N/A</v>
      </c>
      <c r="S8" s="4" t="e">
        <f>VLOOKUP(Q8,Base!$D:$M,9,FALSE)</f>
        <v>#N/A</v>
      </c>
      <c r="T8" s="25">
        <v>2012</v>
      </c>
      <c r="U8" s="24" t="s">
        <v>749</v>
      </c>
    </row>
    <row r="9" spans="1:21" s="24" customFormat="1" x14ac:dyDescent="0.3">
      <c r="A9" s="21" t="s">
        <v>746</v>
      </c>
      <c r="B9" s="21" t="s">
        <v>753</v>
      </c>
      <c r="C9" s="16" t="s">
        <v>748</v>
      </c>
      <c r="D9" s="22">
        <v>0</v>
      </c>
      <c r="E9" s="17">
        <v>0</v>
      </c>
      <c r="F9" s="17">
        <f>4667.892/2</f>
        <v>2333.9459999999999</v>
      </c>
      <c r="G9" s="17">
        <v>0</v>
      </c>
      <c r="H9" s="17">
        <f>+F9+G9</f>
        <v>2333.9459999999999</v>
      </c>
      <c r="I9" s="22">
        <f t="shared" si="1"/>
        <v>373.43135999999998</v>
      </c>
      <c r="J9" s="22">
        <f>+H9+I9</f>
        <v>2707.37736</v>
      </c>
      <c r="K9" s="21" t="s">
        <v>718</v>
      </c>
      <c r="L9" s="23" t="s">
        <v>86</v>
      </c>
      <c r="M9" s="24" t="s">
        <v>749</v>
      </c>
      <c r="N9" s="25">
        <v>2012</v>
      </c>
      <c r="O9" s="26" t="s">
        <v>754</v>
      </c>
      <c r="P9" s="27" t="s">
        <v>755</v>
      </c>
      <c r="Q9" s="24" t="s">
        <v>756</v>
      </c>
      <c r="R9" s="4" t="e">
        <f>VLOOKUP(O9,Base!$E:$M,8,FALSE)</f>
        <v>#N/A</v>
      </c>
      <c r="S9" s="4" t="e">
        <f>VLOOKUP(Q9,Base!$D:$M,9,FALSE)</f>
        <v>#N/A</v>
      </c>
      <c r="T9" s="25">
        <v>2012</v>
      </c>
      <c r="U9" s="24" t="s">
        <v>749</v>
      </c>
    </row>
    <row r="10" spans="1:21" s="24" customFormat="1" x14ac:dyDescent="0.3">
      <c r="A10" s="21" t="s">
        <v>746</v>
      </c>
      <c r="B10" s="21" t="s">
        <v>757</v>
      </c>
      <c r="C10" s="16" t="s">
        <v>748</v>
      </c>
      <c r="D10" s="22">
        <v>0</v>
      </c>
      <c r="E10" s="17">
        <v>0</v>
      </c>
      <c r="F10" s="17">
        <f>4667.9/2</f>
        <v>2333.9499999999998</v>
      </c>
      <c r="G10" s="22">
        <v>0</v>
      </c>
      <c r="H10" s="22">
        <f>+F10</f>
        <v>2333.9499999999998</v>
      </c>
      <c r="I10" s="22">
        <f t="shared" si="1"/>
        <v>373.43199999999996</v>
      </c>
      <c r="J10" s="22">
        <f>+H10+I10</f>
        <v>2707.3819999999996</v>
      </c>
      <c r="K10" s="21" t="s">
        <v>718</v>
      </c>
      <c r="L10" s="23" t="s">
        <v>86</v>
      </c>
      <c r="M10" s="24" t="s">
        <v>749</v>
      </c>
      <c r="N10" s="25">
        <v>2012</v>
      </c>
      <c r="O10" s="26" t="s">
        <v>758</v>
      </c>
      <c r="P10" s="27" t="s">
        <v>759</v>
      </c>
      <c r="Q10" s="24" t="s">
        <v>760</v>
      </c>
      <c r="R10" s="4" t="e">
        <f>VLOOKUP(O10,Base!$E:$M,8,FALSE)</f>
        <v>#N/A</v>
      </c>
      <c r="S10" s="4" t="e">
        <f>VLOOKUP(Q10,Base!$D:$M,9,FALSE)</f>
        <v>#N/A</v>
      </c>
      <c r="T10" s="25">
        <v>2012</v>
      </c>
      <c r="U10" s="24" t="s">
        <v>749</v>
      </c>
    </row>
    <row r="11" spans="1:21" s="28" customFormat="1" x14ac:dyDescent="0.3">
      <c r="A11" s="15" t="s">
        <v>715</v>
      </c>
      <c r="B11" s="15" t="s">
        <v>761</v>
      </c>
      <c r="C11" s="16" t="s">
        <v>724</v>
      </c>
      <c r="D11" s="17">
        <v>0</v>
      </c>
      <c r="E11" s="17">
        <v>0</v>
      </c>
      <c r="F11" s="17">
        <f>4567.4472/2</f>
        <v>2283.7235999999998</v>
      </c>
      <c r="G11" s="17">
        <v>0</v>
      </c>
      <c r="H11" s="18">
        <f>F11+G11</f>
        <v>2283.7235999999998</v>
      </c>
      <c r="I11" s="18">
        <f>+H11*0.16</f>
        <v>365.39577599999996</v>
      </c>
      <c r="J11" s="18">
        <f>H11+I11</f>
        <v>2649.1193759999996</v>
      </c>
      <c r="K11" s="19" t="s">
        <v>718</v>
      </c>
      <c r="L11" s="19" t="s">
        <v>86</v>
      </c>
      <c r="M11" s="19" t="s">
        <v>725</v>
      </c>
      <c r="N11" s="19" t="s">
        <v>720</v>
      </c>
      <c r="O11" s="19" t="s">
        <v>560</v>
      </c>
      <c r="P11" s="20" t="s">
        <v>762</v>
      </c>
      <c r="Q11" s="19" t="s">
        <v>530</v>
      </c>
      <c r="R11" s="4" t="str">
        <f>VLOOKUP(O11,Base!$E:$M,8,FALSE)</f>
        <v>2013</v>
      </c>
      <c r="T11" s="19" t="s">
        <v>720</v>
      </c>
      <c r="U11" s="19" t="s">
        <v>725</v>
      </c>
    </row>
    <row r="12" spans="1:21" s="28" customFormat="1" x14ac:dyDescent="0.3">
      <c r="A12" s="15" t="s">
        <v>715</v>
      </c>
      <c r="B12" s="15" t="s">
        <v>763</v>
      </c>
      <c r="C12" s="16" t="s">
        <v>724</v>
      </c>
      <c r="D12" s="17">
        <v>0</v>
      </c>
      <c r="E12" s="17">
        <v>0</v>
      </c>
      <c r="F12" s="17">
        <f t="shared" ref="F12:F15" si="3">4567.4472/2</f>
        <v>2283.7235999999998</v>
      </c>
      <c r="G12" s="17">
        <v>0</v>
      </c>
      <c r="H12" s="18">
        <f>F12+G12</f>
        <v>2283.7235999999998</v>
      </c>
      <c r="I12" s="18">
        <f>+H12*0.16</f>
        <v>365.39577599999996</v>
      </c>
      <c r="J12" s="18">
        <f>H12+I12</f>
        <v>2649.1193759999996</v>
      </c>
      <c r="K12" s="19" t="s">
        <v>718</v>
      </c>
      <c r="L12" s="19" t="s">
        <v>86</v>
      </c>
      <c r="M12" s="19" t="s">
        <v>725</v>
      </c>
      <c r="N12" s="19" t="s">
        <v>720</v>
      </c>
      <c r="O12" s="19" t="s">
        <v>94</v>
      </c>
      <c r="P12" s="20" t="s">
        <v>764</v>
      </c>
      <c r="Q12" s="19" t="s">
        <v>765</v>
      </c>
      <c r="R12" s="4">
        <f>VLOOKUP(O12,Base!$E:$M,8,FALSE)</f>
        <v>2013</v>
      </c>
      <c r="T12" s="19" t="s">
        <v>720</v>
      </c>
      <c r="U12" s="19" t="s">
        <v>725</v>
      </c>
    </row>
    <row r="13" spans="1:21" s="28" customFormat="1" x14ac:dyDescent="0.3">
      <c r="A13" s="15" t="s">
        <v>715</v>
      </c>
      <c r="B13" s="15" t="s">
        <v>766</v>
      </c>
      <c r="C13" s="16" t="s">
        <v>724</v>
      </c>
      <c r="D13" s="17">
        <v>0</v>
      </c>
      <c r="E13" s="17">
        <v>0</v>
      </c>
      <c r="F13" s="17">
        <f t="shared" si="3"/>
        <v>2283.7235999999998</v>
      </c>
      <c r="G13" s="17">
        <v>0</v>
      </c>
      <c r="H13" s="18">
        <f>F13+G13</f>
        <v>2283.7235999999998</v>
      </c>
      <c r="I13" s="18">
        <f>+H13*0.16</f>
        <v>365.39577599999996</v>
      </c>
      <c r="J13" s="18">
        <f>H13+I13</f>
        <v>2649.1193759999996</v>
      </c>
      <c r="K13" s="19" t="s">
        <v>718</v>
      </c>
      <c r="L13" s="19" t="s">
        <v>86</v>
      </c>
      <c r="M13" s="19" t="s">
        <v>725</v>
      </c>
      <c r="N13" s="19" t="s">
        <v>720</v>
      </c>
      <c r="O13" s="19" t="s">
        <v>581</v>
      </c>
      <c r="P13" s="20" t="s">
        <v>767</v>
      </c>
      <c r="Q13" s="19" t="s">
        <v>554</v>
      </c>
      <c r="R13" s="4" t="str">
        <f>VLOOKUP(O13,Base!$E:$M,8,FALSE)</f>
        <v>2013</v>
      </c>
      <c r="T13" s="19" t="s">
        <v>720</v>
      </c>
      <c r="U13" s="19" t="s">
        <v>725</v>
      </c>
    </row>
    <row r="14" spans="1:21" s="28" customFormat="1" x14ac:dyDescent="0.3">
      <c r="A14" s="15" t="s">
        <v>715</v>
      </c>
      <c r="B14" s="15" t="s">
        <v>768</v>
      </c>
      <c r="C14" s="16" t="s">
        <v>724</v>
      </c>
      <c r="D14" s="17">
        <v>0</v>
      </c>
      <c r="E14" s="17">
        <v>0</v>
      </c>
      <c r="F14" s="17">
        <f t="shared" si="3"/>
        <v>2283.7235999999998</v>
      </c>
      <c r="G14" s="17">
        <v>0</v>
      </c>
      <c r="H14" s="18">
        <f>F14+G14</f>
        <v>2283.7235999999998</v>
      </c>
      <c r="I14" s="18">
        <f>+H14*0.16</f>
        <v>365.39577599999996</v>
      </c>
      <c r="J14" s="18">
        <f>H14+I14</f>
        <v>2649.1193759999996</v>
      </c>
      <c r="K14" s="19" t="s">
        <v>718</v>
      </c>
      <c r="L14" s="19" t="s">
        <v>86</v>
      </c>
      <c r="M14" s="19" t="s">
        <v>725</v>
      </c>
      <c r="N14" s="19" t="s">
        <v>720</v>
      </c>
      <c r="O14" s="19" t="s">
        <v>769</v>
      </c>
      <c r="P14" s="20" t="s">
        <v>770</v>
      </c>
      <c r="Q14" s="19" t="s">
        <v>771</v>
      </c>
      <c r="R14" s="4" t="e">
        <f>VLOOKUP(O14,Base!$E:$M,8,FALSE)</f>
        <v>#N/A</v>
      </c>
      <c r="S14" s="4" t="e">
        <f>VLOOKUP(Q14,Base!$D:$M,9,FALSE)</f>
        <v>#N/A</v>
      </c>
      <c r="T14" s="19" t="s">
        <v>720</v>
      </c>
      <c r="U14" s="19" t="s">
        <v>725</v>
      </c>
    </row>
    <row r="15" spans="1:21" s="28" customFormat="1" x14ac:dyDescent="0.3">
      <c r="A15" s="15" t="s">
        <v>715</v>
      </c>
      <c r="B15" s="15" t="s">
        <v>772</v>
      </c>
      <c r="C15" s="16" t="s">
        <v>724</v>
      </c>
      <c r="D15" s="17">
        <v>0</v>
      </c>
      <c r="E15" s="17">
        <v>0</v>
      </c>
      <c r="F15" s="17">
        <f t="shared" si="3"/>
        <v>2283.7235999999998</v>
      </c>
      <c r="G15" s="17">
        <v>0</v>
      </c>
      <c r="H15" s="18">
        <f>F15+G15</f>
        <v>2283.7235999999998</v>
      </c>
      <c r="I15" s="18">
        <f>+H15*0.16</f>
        <v>365.39577599999996</v>
      </c>
      <c r="J15" s="18">
        <f>H15+I15</f>
        <v>2649.1193759999996</v>
      </c>
      <c r="K15" s="19" t="s">
        <v>718</v>
      </c>
      <c r="L15" s="19" t="s">
        <v>86</v>
      </c>
      <c r="M15" s="19" t="s">
        <v>725</v>
      </c>
      <c r="N15" s="19" t="s">
        <v>720</v>
      </c>
      <c r="O15" s="19" t="s">
        <v>773</v>
      </c>
      <c r="P15" s="20" t="s">
        <v>774</v>
      </c>
      <c r="Q15" s="19" t="s">
        <v>775</v>
      </c>
      <c r="R15" s="4">
        <f>VLOOKUP(O15,Base!$E:$M,8,FALSE)</f>
        <v>2013</v>
      </c>
      <c r="S15" s="4" t="e">
        <f>VLOOKUP(Q15,Base!$D:$M,9,FALSE)</f>
        <v>#N/A</v>
      </c>
      <c r="T15" s="19" t="s">
        <v>720</v>
      </c>
      <c r="U15" s="19" t="s">
        <v>725</v>
      </c>
    </row>
    <row r="16" spans="1:21" s="28" customFormat="1" x14ac:dyDescent="0.3">
      <c r="A16" s="15" t="s">
        <v>715</v>
      </c>
      <c r="B16" s="15" t="s">
        <v>776</v>
      </c>
      <c r="C16" s="16" t="s">
        <v>737</v>
      </c>
      <c r="D16" s="17">
        <v>0</v>
      </c>
      <c r="E16" s="17">
        <v>0</v>
      </c>
      <c r="F16" s="29">
        <f>6102.184/2</f>
        <v>3051.0920000000001</v>
      </c>
      <c r="G16" s="17">
        <v>450.02</v>
      </c>
      <c r="H16" s="17">
        <f t="shared" ref="H16:H22" si="4">F16+G16</f>
        <v>3501.1120000000001</v>
      </c>
      <c r="I16" s="17">
        <f t="shared" ref="I16:I79" si="5">+H16*0.16</f>
        <v>560.17791999999997</v>
      </c>
      <c r="J16" s="17">
        <f t="shared" ref="J16:J22" si="6">H16+I16</f>
        <v>4061.2899200000002</v>
      </c>
      <c r="K16" s="19" t="s">
        <v>718</v>
      </c>
      <c r="L16" s="19" t="s">
        <v>777</v>
      </c>
      <c r="M16" s="19" t="s">
        <v>778</v>
      </c>
      <c r="N16" s="19">
        <v>2014</v>
      </c>
      <c r="O16" s="19" t="s">
        <v>201</v>
      </c>
      <c r="P16" s="20">
        <v>196231</v>
      </c>
      <c r="Q16" s="19" t="s">
        <v>200</v>
      </c>
      <c r="R16" s="4">
        <f>VLOOKUP(O16,Base!$E:$M,8,FALSE)</f>
        <v>2014</v>
      </c>
      <c r="T16" s="19">
        <v>2014</v>
      </c>
      <c r="U16" s="19" t="s">
        <v>778</v>
      </c>
    </row>
    <row r="17" spans="1:21" s="28" customFormat="1" x14ac:dyDescent="0.3">
      <c r="A17" s="15" t="s">
        <v>715</v>
      </c>
      <c r="B17" s="15" t="s">
        <v>779</v>
      </c>
      <c r="C17" s="16" t="s">
        <v>742</v>
      </c>
      <c r="D17" s="17">
        <v>0</v>
      </c>
      <c r="E17" s="17">
        <v>0</v>
      </c>
      <c r="F17" s="29">
        <v>2622.13</v>
      </c>
      <c r="G17" s="17">
        <v>450.02</v>
      </c>
      <c r="H17" s="17">
        <f t="shared" si="4"/>
        <v>3072.15</v>
      </c>
      <c r="I17" s="17">
        <f t="shared" si="5"/>
        <v>491.54400000000004</v>
      </c>
      <c r="J17" s="17">
        <f t="shared" si="6"/>
        <v>3563.694</v>
      </c>
      <c r="K17" s="19" t="s">
        <v>718</v>
      </c>
      <c r="L17" s="19" t="s">
        <v>206</v>
      </c>
      <c r="M17" s="19" t="s">
        <v>780</v>
      </c>
      <c r="N17" s="19">
        <v>2014</v>
      </c>
      <c r="O17" s="19" t="s">
        <v>781</v>
      </c>
      <c r="P17" s="20" t="s">
        <v>782</v>
      </c>
      <c r="Q17" s="19"/>
      <c r="R17" s="4" t="e">
        <f>VLOOKUP(O17,Base!$E:$M,8,FALSE)</f>
        <v>#N/A</v>
      </c>
      <c r="S17" s="4" t="e">
        <f>VLOOKUP(Q17,Base!$D:$M,9,FALSE)</f>
        <v>#N/A</v>
      </c>
      <c r="T17" s="19">
        <v>2014</v>
      </c>
      <c r="U17" s="19" t="s">
        <v>780</v>
      </c>
    </row>
    <row r="18" spans="1:21" s="28" customFormat="1" x14ac:dyDescent="0.3">
      <c r="A18" s="15" t="s">
        <v>715</v>
      </c>
      <c r="B18" s="15" t="s">
        <v>783</v>
      </c>
      <c r="C18" s="16" t="s">
        <v>737</v>
      </c>
      <c r="D18" s="17">
        <v>0</v>
      </c>
      <c r="E18" s="17">
        <v>0</v>
      </c>
      <c r="F18" s="29">
        <f>4155.83/2</f>
        <v>2077.915</v>
      </c>
      <c r="G18" s="17">
        <v>450.02</v>
      </c>
      <c r="H18" s="17">
        <f t="shared" si="4"/>
        <v>2527.9349999999999</v>
      </c>
      <c r="I18" s="17">
        <f t="shared" si="5"/>
        <v>404.46960000000001</v>
      </c>
      <c r="J18" s="17">
        <f t="shared" si="6"/>
        <v>2932.4045999999998</v>
      </c>
      <c r="K18" s="19" t="s">
        <v>718</v>
      </c>
      <c r="L18" s="19" t="s">
        <v>206</v>
      </c>
      <c r="M18" s="19" t="s">
        <v>780</v>
      </c>
      <c r="N18" s="19">
        <v>2015</v>
      </c>
      <c r="O18" s="19" t="s">
        <v>784</v>
      </c>
      <c r="P18" s="20">
        <v>89173407</v>
      </c>
      <c r="Q18" s="19"/>
      <c r="R18" s="4" t="e">
        <f>VLOOKUP(O18,Base!$E:$M,8,FALSE)</f>
        <v>#N/A</v>
      </c>
      <c r="S18" s="4" t="e">
        <f>VLOOKUP(Q18,Base!$D:$M,9,FALSE)</f>
        <v>#N/A</v>
      </c>
      <c r="T18" s="19">
        <v>2015</v>
      </c>
      <c r="U18" s="19" t="s">
        <v>780</v>
      </c>
    </row>
    <row r="19" spans="1:21" s="28" customFormat="1" x14ac:dyDescent="0.3">
      <c r="A19" s="15" t="s">
        <v>715</v>
      </c>
      <c r="B19" s="15" t="s">
        <v>785</v>
      </c>
      <c r="C19" s="16" t="s">
        <v>737</v>
      </c>
      <c r="D19" s="17">
        <v>0</v>
      </c>
      <c r="E19" s="17">
        <v>0</v>
      </c>
      <c r="F19" s="29">
        <f>4155.53/2</f>
        <v>2077.7649999999999</v>
      </c>
      <c r="G19" s="17">
        <v>450.02</v>
      </c>
      <c r="H19" s="17">
        <f t="shared" si="4"/>
        <v>2527.7849999999999</v>
      </c>
      <c r="I19" s="17">
        <f t="shared" si="5"/>
        <v>404.44560000000001</v>
      </c>
      <c r="J19" s="17">
        <f t="shared" si="6"/>
        <v>2932.2305999999999</v>
      </c>
      <c r="K19" s="19" t="s">
        <v>718</v>
      </c>
      <c r="L19" s="19" t="s">
        <v>206</v>
      </c>
      <c r="M19" s="19" t="s">
        <v>780</v>
      </c>
      <c r="N19" s="19">
        <v>2015</v>
      </c>
      <c r="O19" s="19" t="s">
        <v>786</v>
      </c>
      <c r="P19" s="20">
        <v>89170416</v>
      </c>
      <c r="Q19" s="19"/>
      <c r="R19" s="4" t="e">
        <f>VLOOKUP(O19,Base!$E:$M,8,FALSE)</f>
        <v>#N/A</v>
      </c>
      <c r="S19" s="4" t="e">
        <f>VLOOKUP(Q19,Base!$D:$M,9,FALSE)</f>
        <v>#N/A</v>
      </c>
      <c r="T19" s="19">
        <v>2015</v>
      </c>
      <c r="U19" s="19" t="s">
        <v>780</v>
      </c>
    </row>
    <row r="20" spans="1:21" s="28" customFormat="1" x14ac:dyDescent="0.3">
      <c r="A20" s="15" t="s">
        <v>715</v>
      </c>
      <c r="B20" s="15" t="s">
        <v>787</v>
      </c>
      <c r="C20" s="16" t="s">
        <v>742</v>
      </c>
      <c r="D20" s="17">
        <v>0</v>
      </c>
      <c r="E20" s="17">
        <v>0</v>
      </c>
      <c r="F20" s="29">
        <v>2622.13</v>
      </c>
      <c r="G20" s="17">
        <v>450</v>
      </c>
      <c r="H20" s="17">
        <f t="shared" si="4"/>
        <v>3072.13</v>
      </c>
      <c r="I20" s="17">
        <f t="shared" si="5"/>
        <v>491.54080000000005</v>
      </c>
      <c r="J20" s="17">
        <f t="shared" si="6"/>
        <v>3563.6708000000003</v>
      </c>
      <c r="K20" s="19" t="s">
        <v>718</v>
      </c>
      <c r="L20" s="19" t="s">
        <v>206</v>
      </c>
      <c r="M20" s="19" t="s">
        <v>780</v>
      </c>
      <c r="N20" s="19">
        <v>2015</v>
      </c>
      <c r="O20" s="19" t="s">
        <v>205</v>
      </c>
      <c r="P20" s="20" t="s">
        <v>788</v>
      </c>
      <c r="Q20" s="19"/>
      <c r="R20" s="4">
        <f>VLOOKUP(O20,Base!$E:$M,8,FALSE)</f>
        <v>2015</v>
      </c>
      <c r="T20" s="19">
        <v>2015</v>
      </c>
      <c r="U20" s="19" t="s">
        <v>780</v>
      </c>
    </row>
    <row r="21" spans="1:21" s="28" customFormat="1" ht="14.25" customHeight="1" x14ac:dyDescent="0.3">
      <c r="A21" s="15" t="s">
        <v>715</v>
      </c>
      <c r="B21" s="15" t="s">
        <v>789</v>
      </c>
      <c r="C21" s="16" t="s">
        <v>737</v>
      </c>
      <c r="D21" s="17">
        <v>0</v>
      </c>
      <c r="E21" s="17">
        <v>0</v>
      </c>
      <c r="F21" s="29">
        <v>2596.7800000000002</v>
      </c>
      <c r="G21" s="17">
        <v>450.04</v>
      </c>
      <c r="H21" s="17">
        <f t="shared" si="4"/>
        <v>3046.82</v>
      </c>
      <c r="I21" s="17">
        <f t="shared" si="5"/>
        <v>487.49120000000005</v>
      </c>
      <c r="J21" s="17">
        <f t="shared" si="6"/>
        <v>3534.3112000000001</v>
      </c>
      <c r="K21" s="19" t="s">
        <v>718</v>
      </c>
      <c r="L21" s="19" t="s">
        <v>206</v>
      </c>
      <c r="M21" s="19" t="s">
        <v>780</v>
      </c>
      <c r="N21" s="19">
        <v>2015</v>
      </c>
      <c r="O21" s="19" t="s">
        <v>790</v>
      </c>
      <c r="P21" s="20">
        <v>89170420</v>
      </c>
      <c r="Q21" s="19" t="s">
        <v>791</v>
      </c>
      <c r="R21" s="4" t="e">
        <f>VLOOKUP(O21,Base!$E:$M,8,FALSE)</f>
        <v>#N/A</v>
      </c>
      <c r="S21" s="4" t="e">
        <f>VLOOKUP(Q21,Base!$D:$M,9,FALSE)</f>
        <v>#N/A</v>
      </c>
      <c r="T21" s="19">
        <v>2015</v>
      </c>
      <c r="U21" s="19" t="s">
        <v>780</v>
      </c>
    </row>
    <row r="22" spans="1:21" s="28" customFormat="1" x14ac:dyDescent="0.3">
      <c r="A22" s="15" t="s">
        <v>715</v>
      </c>
      <c r="B22" s="15" t="s">
        <v>792</v>
      </c>
      <c r="C22" s="16" t="s">
        <v>737</v>
      </c>
      <c r="D22" s="17">
        <v>0</v>
      </c>
      <c r="E22" s="17">
        <v>0</v>
      </c>
      <c r="F22" s="29">
        <f>4155.83/2</f>
        <v>2077.915</v>
      </c>
      <c r="G22" s="17">
        <v>450.05</v>
      </c>
      <c r="H22" s="17">
        <f t="shared" si="4"/>
        <v>2527.9650000000001</v>
      </c>
      <c r="I22" s="17">
        <f t="shared" si="5"/>
        <v>404.47440000000006</v>
      </c>
      <c r="J22" s="17">
        <f t="shared" si="6"/>
        <v>2932.4394000000002</v>
      </c>
      <c r="K22" s="19" t="s">
        <v>718</v>
      </c>
      <c r="L22" s="19" t="s">
        <v>206</v>
      </c>
      <c r="M22" s="19" t="s">
        <v>793</v>
      </c>
      <c r="N22" s="19">
        <v>2015</v>
      </c>
      <c r="O22" s="19" t="s">
        <v>794</v>
      </c>
      <c r="P22" s="20">
        <v>89173404</v>
      </c>
      <c r="Q22" s="19"/>
      <c r="R22" s="4" t="e">
        <f>VLOOKUP(O22,Base!$E:$M,8,FALSE)</f>
        <v>#N/A</v>
      </c>
      <c r="S22" s="4" t="e">
        <f>VLOOKUP(Q22,Base!$D:$M,9,FALSE)</f>
        <v>#N/A</v>
      </c>
      <c r="T22" s="19">
        <v>2015</v>
      </c>
      <c r="U22" s="19" t="s">
        <v>793</v>
      </c>
    </row>
    <row r="23" spans="1:21" x14ac:dyDescent="0.3">
      <c r="A23" s="15" t="s">
        <v>746</v>
      </c>
      <c r="B23" s="15" t="s">
        <v>795</v>
      </c>
      <c r="C23" s="16" t="s">
        <v>796</v>
      </c>
      <c r="D23" s="17">
        <v>0</v>
      </c>
      <c r="E23" s="17">
        <v>0</v>
      </c>
      <c r="F23" s="17">
        <v>5350.67</v>
      </c>
      <c r="G23" s="17">
        <v>0</v>
      </c>
      <c r="H23" s="17">
        <f t="shared" ref="H23:H32" si="7">+F23+G23</f>
        <v>5350.67</v>
      </c>
      <c r="I23" s="17">
        <f t="shared" si="5"/>
        <v>856.10720000000003</v>
      </c>
      <c r="J23" s="17">
        <f t="shared" ref="J23:J60" si="8">+H23+I23</f>
        <v>6206.7772000000004</v>
      </c>
      <c r="K23" s="19" t="s">
        <v>797</v>
      </c>
      <c r="L23" s="19" t="s">
        <v>798</v>
      </c>
      <c r="M23" s="19" t="s">
        <v>799</v>
      </c>
      <c r="N23" s="19">
        <v>2017</v>
      </c>
      <c r="O23" s="19" t="s">
        <v>800</v>
      </c>
      <c r="P23" s="20"/>
      <c r="Q23" s="4" t="s">
        <v>801</v>
      </c>
      <c r="R23" s="4" t="e">
        <f>VLOOKUP(O23,Base!$E:$M,8,FALSE)</f>
        <v>#N/A</v>
      </c>
      <c r="S23" s="4" t="e">
        <f>VLOOKUP(Q23,Base!$D:$M,9,FALSE)</f>
        <v>#N/A</v>
      </c>
      <c r="T23" s="19">
        <v>2017</v>
      </c>
      <c r="U23" s="19" t="s">
        <v>799</v>
      </c>
    </row>
    <row r="24" spans="1:21" x14ac:dyDescent="0.3">
      <c r="A24" s="15" t="s">
        <v>746</v>
      </c>
      <c r="B24" s="15" t="s">
        <v>802</v>
      </c>
      <c r="C24" s="16" t="s">
        <v>796</v>
      </c>
      <c r="D24" s="17">
        <v>0</v>
      </c>
      <c r="E24" s="17">
        <v>0</v>
      </c>
      <c r="F24" s="17">
        <v>5350.67</v>
      </c>
      <c r="G24" s="17">
        <v>0</v>
      </c>
      <c r="H24" s="17">
        <f t="shared" si="7"/>
        <v>5350.67</v>
      </c>
      <c r="I24" s="17">
        <f t="shared" si="5"/>
        <v>856.10720000000003</v>
      </c>
      <c r="J24" s="17">
        <f t="shared" si="8"/>
        <v>6206.7772000000004</v>
      </c>
      <c r="K24" s="19" t="s">
        <v>797</v>
      </c>
      <c r="L24" s="19" t="s">
        <v>798</v>
      </c>
      <c r="M24" s="19" t="s">
        <v>799</v>
      </c>
      <c r="N24" s="19">
        <v>2017</v>
      </c>
      <c r="O24" s="19" t="s">
        <v>803</v>
      </c>
      <c r="P24" s="20"/>
      <c r="Q24" s="4" t="s">
        <v>804</v>
      </c>
      <c r="R24" s="4" t="e">
        <f>VLOOKUP(O24,Base!$E:$M,8,FALSE)</f>
        <v>#N/A</v>
      </c>
      <c r="S24" s="4" t="e">
        <f>VLOOKUP(Q24,Base!$D:$M,9,FALSE)</f>
        <v>#N/A</v>
      </c>
      <c r="T24" s="19">
        <v>2017</v>
      </c>
      <c r="U24" s="19" t="s">
        <v>799</v>
      </c>
    </row>
    <row r="25" spans="1:21" x14ac:dyDescent="0.3">
      <c r="A25" s="15" t="s">
        <v>746</v>
      </c>
      <c r="B25" s="15" t="s">
        <v>805</v>
      </c>
      <c r="C25" s="16" t="s">
        <v>796</v>
      </c>
      <c r="D25" s="17">
        <v>0</v>
      </c>
      <c r="E25" s="17">
        <v>0</v>
      </c>
      <c r="F25" s="17">
        <v>5350.67</v>
      </c>
      <c r="G25" s="17">
        <v>0</v>
      </c>
      <c r="H25" s="17">
        <f t="shared" si="7"/>
        <v>5350.67</v>
      </c>
      <c r="I25" s="17">
        <f t="shared" si="5"/>
        <v>856.10720000000003</v>
      </c>
      <c r="J25" s="17">
        <f t="shared" si="8"/>
        <v>6206.7772000000004</v>
      </c>
      <c r="K25" s="19" t="s">
        <v>797</v>
      </c>
      <c r="L25" s="19" t="s">
        <v>798</v>
      </c>
      <c r="M25" s="19" t="s">
        <v>799</v>
      </c>
      <c r="N25" s="19">
        <v>2017</v>
      </c>
      <c r="O25" s="19" t="s">
        <v>81</v>
      </c>
      <c r="P25" s="20"/>
      <c r="Q25" s="4" t="s">
        <v>806</v>
      </c>
      <c r="R25" s="4" t="e">
        <f>VLOOKUP(O25,Base!$E:$M,8,FALSE)</f>
        <v>#N/A</v>
      </c>
      <c r="T25" s="19">
        <v>2017</v>
      </c>
      <c r="U25" s="19" t="s">
        <v>799</v>
      </c>
    </row>
    <row r="26" spans="1:21" x14ac:dyDescent="0.3">
      <c r="A26" s="15" t="s">
        <v>746</v>
      </c>
      <c r="B26" s="15" t="s">
        <v>807</v>
      </c>
      <c r="C26" s="16" t="s">
        <v>796</v>
      </c>
      <c r="D26" s="17">
        <v>0</v>
      </c>
      <c r="E26" s="17">
        <v>0</v>
      </c>
      <c r="F26" s="17">
        <v>5350.67</v>
      </c>
      <c r="G26" s="17">
        <v>0</v>
      </c>
      <c r="H26" s="17">
        <f t="shared" si="7"/>
        <v>5350.67</v>
      </c>
      <c r="I26" s="17">
        <f t="shared" si="5"/>
        <v>856.10720000000003</v>
      </c>
      <c r="J26" s="17">
        <f t="shared" si="8"/>
        <v>6206.7772000000004</v>
      </c>
      <c r="K26" s="19" t="s">
        <v>797</v>
      </c>
      <c r="L26" s="19" t="s">
        <v>798</v>
      </c>
      <c r="M26" s="19" t="s">
        <v>799</v>
      </c>
      <c r="N26" s="19">
        <v>2017</v>
      </c>
      <c r="O26" s="19" t="s">
        <v>808</v>
      </c>
      <c r="P26" s="20"/>
      <c r="Q26" s="4" t="s">
        <v>809</v>
      </c>
      <c r="R26" s="4" t="e">
        <f>VLOOKUP(O26,Base!$E:$M,8,FALSE)</f>
        <v>#N/A</v>
      </c>
      <c r="S26" s="4" t="e">
        <f>VLOOKUP(Q26,Base!$D:$M,9,FALSE)</f>
        <v>#N/A</v>
      </c>
      <c r="T26" s="19">
        <v>2017</v>
      </c>
      <c r="U26" s="19" t="s">
        <v>799</v>
      </c>
    </row>
    <row r="27" spans="1:21" x14ac:dyDescent="0.3">
      <c r="A27" s="15" t="s">
        <v>746</v>
      </c>
      <c r="B27" s="15" t="s">
        <v>810</v>
      </c>
      <c r="C27" s="16" t="s">
        <v>796</v>
      </c>
      <c r="D27" s="17">
        <v>0</v>
      </c>
      <c r="E27" s="17">
        <v>0</v>
      </c>
      <c r="F27" s="17">
        <v>5350.67</v>
      </c>
      <c r="G27" s="17">
        <v>0</v>
      </c>
      <c r="H27" s="17">
        <f t="shared" si="7"/>
        <v>5350.67</v>
      </c>
      <c r="I27" s="17">
        <f t="shared" si="5"/>
        <v>856.10720000000003</v>
      </c>
      <c r="J27" s="17">
        <f t="shared" si="8"/>
        <v>6206.7772000000004</v>
      </c>
      <c r="K27" s="19" t="s">
        <v>797</v>
      </c>
      <c r="L27" s="19" t="s">
        <v>798</v>
      </c>
      <c r="M27" s="19" t="s">
        <v>799</v>
      </c>
      <c r="N27" s="19">
        <v>2017</v>
      </c>
      <c r="O27" s="19" t="s">
        <v>811</v>
      </c>
      <c r="P27" s="20"/>
      <c r="Q27" s="4" t="s">
        <v>812</v>
      </c>
      <c r="R27" s="4" t="e">
        <f>VLOOKUP(O27,Base!$E:$M,8,FALSE)</f>
        <v>#N/A</v>
      </c>
      <c r="S27" s="4" t="e">
        <f>VLOOKUP(Q27,Base!$D:$M,9,FALSE)</f>
        <v>#N/A</v>
      </c>
      <c r="T27" s="19">
        <v>2017</v>
      </c>
      <c r="U27" s="19" t="s">
        <v>799</v>
      </c>
    </row>
    <row r="28" spans="1:21" x14ac:dyDescent="0.3">
      <c r="A28" s="15" t="s">
        <v>746</v>
      </c>
      <c r="B28" s="15" t="s">
        <v>813</v>
      </c>
      <c r="C28" s="16" t="s">
        <v>796</v>
      </c>
      <c r="D28" s="17">
        <v>0</v>
      </c>
      <c r="E28" s="17">
        <v>0</v>
      </c>
      <c r="F28" s="17">
        <v>5350.67</v>
      </c>
      <c r="G28" s="17">
        <v>0</v>
      </c>
      <c r="H28" s="17">
        <f t="shared" si="7"/>
        <v>5350.67</v>
      </c>
      <c r="I28" s="17">
        <f t="shared" si="5"/>
        <v>856.10720000000003</v>
      </c>
      <c r="J28" s="17">
        <f t="shared" si="8"/>
        <v>6206.7772000000004</v>
      </c>
      <c r="K28" s="19" t="s">
        <v>797</v>
      </c>
      <c r="L28" s="19" t="s">
        <v>798</v>
      </c>
      <c r="M28" s="19" t="s">
        <v>799</v>
      </c>
      <c r="N28" s="19">
        <v>2017</v>
      </c>
      <c r="O28" s="19" t="s">
        <v>814</v>
      </c>
      <c r="P28" s="20"/>
      <c r="Q28" s="4" t="s">
        <v>815</v>
      </c>
      <c r="R28" s="4" t="e">
        <f>VLOOKUP(O28,Base!$E:$M,8,FALSE)</f>
        <v>#N/A</v>
      </c>
      <c r="S28" s="4" t="e">
        <f>VLOOKUP(Q28,Base!$D:$M,9,FALSE)</f>
        <v>#N/A</v>
      </c>
      <c r="T28" s="19">
        <v>2017</v>
      </c>
      <c r="U28" s="19" t="s">
        <v>799</v>
      </c>
    </row>
    <row r="29" spans="1:21" x14ac:dyDescent="0.3">
      <c r="A29" s="15" t="s">
        <v>746</v>
      </c>
      <c r="B29" s="15" t="s">
        <v>816</v>
      </c>
      <c r="C29" s="16" t="s">
        <v>796</v>
      </c>
      <c r="D29" s="17">
        <v>0</v>
      </c>
      <c r="E29" s="17">
        <v>0</v>
      </c>
      <c r="F29" s="17">
        <v>5350.67</v>
      </c>
      <c r="G29" s="17">
        <v>0</v>
      </c>
      <c r="H29" s="17">
        <f t="shared" si="7"/>
        <v>5350.67</v>
      </c>
      <c r="I29" s="17">
        <f t="shared" si="5"/>
        <v>856.10720000000003</v>
      </c>
      <c r="J29" s="17">
        <f t="shared" si="8"/>
        <v>6206.7772000000004</v>
      </c>
      <c r="K29" s="19" t="s">
        <v>797</v>
      </c>
      <c r="L29" s="19" t="s">
        <v>798</v>
      </c>
      <c r="M29" s="19" t="s">
        <v>799</v>
      </c>
      <c r="N29" s="19">
        <v>2017</v>
      </c>
      <c r="O29" s="19" t="s">
        <v>817</v>
      </c>
      <c r="P29" s="20"/>
      <c r="Q29" s="4" t="s">
        <v>818</v>
      </c>
      <c r="R29" s="4" t="e">
        <f>VLOOKUP(O29,Base!$E:$M,8,FALSE)</f>
        <v>#N/A</v>
      </c>
      <c r="S29" s="4" t="e">
        <f>VLOOKUP(Q29,Base!$D:$M,9,FALSE)</f>
        <v>#N/A</v>
      </c>
      <c r="T29" s="19">
        <v>2017</v>
      </c>
      <c r="U29" s="19" t="s">
        <v>799</v>
      </c>
    </row>
    <row r="30" spans="1:21" x14ac:dyDescent="0.3">
      <c r="A30" s="15" t="s">
        <v>746</v>
      </c>
      <c r="B30" s="15" t="s">
        <v>819</v>
      </c>
      <c r="C30" s="16" t="s">
        <v>796</v>
      </c>
      <c r="D30" s="17">
        <v>0</v>
      </c>
      <c r="E30" s="17">
        <v>0</v>
      </c>
      <c r="F30" s="17">
        <v>5350.67</v>
      </c>
      <c r="G30" s="17">
        <v>0</v>
      </c>
      <c r="H30" s="17">
        <f t="shared" si="7"/>
        <v>5350.67</v>
      </c>
      <c r="I30" s="17">
        <f t="shared" si="5"/>
        <v>856.10720000000003</v>
      </c>
      <c r="J30" s="17">
        <f t="shared" si="8"/>
        <v>6206.7772000000004</v>
      </c>
      <c r="K30" s="19" t="s">
        <v>797</v>
      </c>
      <c r="L30" s="19" t="s">
        <v>798</v>
      </c>
      <c r="M30" s="19" t="s">
        <v>799</v>
      </c>
      <c r="N30" s="19">
        <v>2017</v>
      </c>
      <c r="O30" s="19" t="s">
        <v>820</v>
      </c>
      <c r="P30" s="20"/>
      <c r="Q30" s="4" t="s">
        <v>821</v>
      </c>
      <c r="R30" s="4" t="e">
        <f>VLOOKUP(O30,Base!$E:$M,8,FALSE)</f>
        <v>#N/A</v>
      </c>
      <c r="S30" s="4" t="e">
        <f>VLOOKUP(Q30,Base!$D:$M,9,FALSE)</f>
        <v>#N/A</v>
      </c>
      <c r="T30" s="19">
        <v>2017</v>
      </c>
      <c r="U30" s="19" t="s">
        <v>799</v>
      </c>
    </row>
    <row r="31" spans="1:21" x14ac:dyDescent="0.3">
      <c r="A31" s="15" t="s">
        <v>746</v>
      </c>
      <c r="B31" s="15" t="s">
        <v>822</v>
      </c>
      <c r="C31" s="16" t="s">
        <v>796</v>
      </c>
      <c r="D31" s="17">
        <v>0</v>
      </c>
      <c r="E31" s="17">
        <v>0</v>
      </c>
      <c r="F31" s="17">
        <v>5350.67</v>
      </c>
      <c r="G31" s="17">
        <v>0</v>
      </c>
      <c r="H31" s="17">
        <f t="shared" si="7"/>
        <v>5350.67</v>
      </c>
      <c r="I31" s="17">
        <f t="shared" si="5"/>
        <v>856.10720000000003</v>
      </c>
      <c r="J31" s="17">
        <f t="shared" si="8"/>
        <v>6206.7772000000004</v>
      </c>
      <c r="K31" s="19" t="s">
        <v>797</v>
      </c>
      <c r="L31" s="19" t="s">
        <v>798</v>
      </c>
      <c r="M31" s="19" t="s">
        <v>799</v>
      </c>
      <c r="N31" s="19">
        <v>2017</v>
      </c>
      <c r="O31" s="19" t="s">
        <v>823</v>
      </c>
      <c r="P31" s="20"/>
      <c r="Q31" s="4" t="s">
        <v>824</v>
      </c>
      <c r="R31" s="4" t="e">
        <f>VLOOKUP(O31,Base!$E:$M,8,FALSE)</f>
        <v>#N/A</v>
      </c>
      <c r="S31" s="4" t="e">
        <f>VLOOKUP(Q31,Base!$D:$M,9,FALSE)</f>
        <v>#N/A</v>
      </c>
      <c r="T31" s="19">
        <v>2017</v>
      </c>
      <c r="U31" s="19" t="s">
        <v>799</v>
      </c>
    </row>
    <row r="32" spans="1:21" x14ac:dyDescent="0.3">
      <c r="A32" s="15" t="s">
        <v>746</v>
      </c>
      <c r="B32" s="15" t="s">
        <v>825</v>
      </c>
      <c r="C32" s="16" t="s">
        <v>796</v>
      </c>
      <c r="D32" s="17">
        <v>0</v>
      </c>
      <c r="E32" s="17">
        <v>0</v>
      </c>
      <c r="F32" s="17">
        <v>5350.67</v>
      </c>
      <c r="G32" s="17">
        <v>0</v>
      </c>
      <c r="H32" s="17">
        <f t="shared" si="7"/>
        <v>5350.67</v>
      </c>
      <c r="I32" s="17">
        <f t="shared" si="5"/>
        <v>856.10720000000003</v>
      </c>
      <c r="J32" s="17">
        <f t="shared" si="8"/>
        <v>6206.7772000000004</v>
      </c>
      <c r="K32" s="19" t="s">
        <v>797</v>
      </c>
      <c r="L32" s="19" t="s">
        <v>798</v>
      </c>
      <c r="M32" s="19" t="s">
        <v>799</v>
      </c>
      <c r="N32" s="19">
        <v>2017</v>
      </c>
      <c r="O32" s="19" t="s">
        <v>826</v>
      </c>
      <c r="P32" s="20"/>
      <c r="Q32" s="4" t="s">
        <v>827</v>
      </c>
      <c r="R32" s="4" t="e">
        <f>VLOOKUP(O32,Base!$E:$M,8,FALSE)</f>
        <v>#N/A</v>
      </c>
      <c r="S32" s="4" t="e">
        <f>VLOOKUP(Q32,Base!$D:$M,9,FALSE)</f>
        <v>#N/A</v>
      </c>
      <c r="T32" s="19">
        <v>2017</v>
      </c>
      <c r="U32" s="19" t="s">
        <v>799</v>
      </c>
    </row>
    <row r="33" spans="1:21" s="28" customFormat="1" x14ac:dyDescent="0.3">
      <c r="A33" s="15" t="s">
        <v>746</v>
      </c>
      <c r="B33" s="15" t="s">
        <v>828</v>
      </c>
      <c r="C33" s="16" t="s">
        <v>829</v>
      </c>
      <c r="D33" s="17">
        <v>0</v>
      </c>
      <c r="E33" s="17">
        <v>0</v>
      </c>
      <c r="F33" s="17">
        <v>5894.38</v>
      </c>
      <c r="G33" s="17">
        <v>0</v>
      </c>
      <c r="H33" s="17">
        <f>+F33+G33</f>
        <v>5894.38</v>
      </c>
      <c r="I33" s="17">
        <f t="shared" si="5"/>
        <v>943.10080000000005</v>
      </c>
      <c r="J33" s="17">
        <f t="shared" si="8"/>
        <v>6837.4808000000003</v>
      </c>
      <c r="K33" s="19" t="s">
        <v>718</v>
      </c>
      <c r="L33" s="28" t="s">
        <v>86</v>
      </c>
      <c r="M33" s="28" t="s">
        <v>830</v>
      </c>
      <c r="N33" s="30">
        <v>2017</v>
      </c>
      <c r="O33" s="31" t="s">
        <v>831</v>
      </c>
      <c r="P33" s="20" t="s">
        <v>832</v>
      </c>
      <c r="Q33" s="28" t="s">
        <v>75</v>
      </c>
      <c r="R33" s="4" t="s">
        <v>147</v>
      </c>
      <c r="S33" s="4">
        <f>VLOOKUP(Q33,Base!$D:$M,9,FALSE)</f>
        <v>2017</v>
      </c>
      <c r="T33" s="30">
        <v>2017</v>
      </c>
      <c r="U33" s="28" t="s">
        <v>830</v>
      </c>
    </row>
    <row r="34" spans="1:21" s="28" customFormat="1" x14ac:dyDescent="0.3">
      <c r="A34" s="15" t="s">
        <v>746</v>
      </c>
      <c r="B34" s="15" t="s">
        <v>833</v>
      </c>
      <c r="C34" s="16" t="s">
        <v>829</v>
      </c>
      <c r="D34" s="17">
        <v>0</v>
      </c>
      <c r="E34" s="17">
        <v>0</v>
      </c>
      <c r="F34" s="17">
        <v>5894.38</v>
      </c>
      <c r="G34" s="17">
        <v>0</v>
      </c>
      <c r="H34" s="17">
        <f t="shared" ref="H34:H83" si="9">+F34+G34</f>
        <v>5894.38</v>
      </c>
      <c r="I34" s="17">
        <f t="shared" si="5"/>
        <v>943.10080000000005</v>
      </c>
      <c r="J34" s="17">
        <f t="shared" si="8"/>
        <v>6837.4808000000003</v>
      </c>
      <c r="K34" s="19" t="s">
        <v>718</v>
      </c>
      <c r="L34" s="28" t="s">
        <v>86</v>
      </c>
      <c r="M34" s="28" t="s">
        <v>830</v>
      </c>
      <c r="N34" s="30">
        <v>2017</v>
      </c>
      <c r="O34" s="31" t="s">
        <v>834</v>
      </c>
      <c r="P34" s="20" t="s">
        <v>835</v>
      </c>
      <c r="Q34" s="28" t="s">
        <v>836</v>
      </c>
      <c r="R34" s="4">
        <f>VLOOKUP(O34,Base!$E:$M,8,FALSE)</f>
        <v>2017</v>
      </c>
      <c r="S34" s="4" t="e">
        <f>VLOOKUP(Q34,Base!$D:$M,9,FALSE)</f>
        <v>#N/A</v>
      </c>
      <c r="T34" s="30">
        <v>2017</v>
      </c>
      <c r="U34" s="28" t="s">
        <v>830</v>
      </c>
    </row>
    <row r="35" spans="1:21" s="28" customFormat="1" x14ac:dyDescent="0.3">
      <c r="A35" s="15" t="s">
        <v>746</v>
      </c>
      <c r="B35" s="15" t="s">
        <v>837</v>
      </c>
      <c r="C35" s="16" t="s">
        <v>829</v>
      </c>
      <c r="D35" s="17">
        <v>0</v>
      </c>
      <c r="E35" s="17">
        <v>0</v>
      </c>
      <c r="F35" s="17">
        <v>5894.38</v>
      </c>
      <c r="G35" s="17">
        <v>0</v>
      </c>
      <c r="H35" s="17">
        <f t="shared" si="9"/>
        <v>5894.38</v>
      </c>
      <c r="I35" s="17">
        <f t="shared" si="5"/>
        <v>943.10080000000005</v>
      </c>
      <c r="J35" s="17">
        <f t="shared" si="8"/>
        <v>6837.4808000000003</v>
      </c>
      <c r="K35" s="19" t="s">
        <v>718</v>
      </c>
      <c r="L35" s="28" t="s">
        <v>86</v>
      </c>
      <c r="M35" s="28" t="s">
        <v>830</v>
      </c>
      <c r="N35" s="30">
        <v>2017</v>
      </c>
      <c r="O35" s="31" t="s">
        <v>838</v>
      </c>
      <c r="P35" s="20" t="s">
        <v>839</v>
      </c>
      <c r="Q35" s="28" t="s">
        <v>235</v>
      </c>
      <c r="R35" s="4" t="s">
        <v>148</v>
      </c>
      <c r="S35" s="4">
        <f>VLOOKUP(Q35,Base!$D:$M,9,FALSE)</f>
        <v>2017</v>
      </c>
      <c r="T35" s="30">
        <v>2017</v>
      </c>
      <c r="U35" s="28" t="s">
        <v>830</v>
      </c>
    </row>
    <row r="36" spans="1:21" s="28" customFormat="1" x14ac:dyDescent="0.3">
      <c r="A36" s="15" t="s">
        <v>746</v>
      </c>
      <c r="B36" s="15" t="s">
        <v>840</v>
      </c>
      <c r="C36" s="16" t="s">
        <v>829</v>
      </c>
      <c r="D36" s="17">
        <v>0</v>
      </c>
      <c r="E36" s="17">
        <v>0</v>
      </c>
      <c r="F36" s="17">
        <v>5894.38</v>
      </c>
      <c r="G36" s="17">
        <v>0</v>
      </c>
      <c r="H36" s="17">
        <f t="shared" si="9"/>
        <v>5894.38</v>
      </c>
      <c r="I36" s="17">
        <f t="shared" si="5"/>
        <v>943.10080000000005</v>
      </c>
      <c r="J36" s="17">
        <f t="shared" si="8"/>
        <v>6837.4808000000003</v>
      </c>
      <c r="K36" s="19" t="s">
        <v>718</v>
      </c>
      <c r="L36" s="28" t="s">
        <v>86</v>
      </c>
      <c r="M36" s="28" t="s">
        <v>830</v>
      </c>
      <c r="N36" s="30">
        <v>2017</v>
      </c>
      <c r="O36" s="31" t="s">
        <v>841</v>
      </c>
      <c r="P36" s="20" t="s">
        <v>842</v>
      </c>
      <c r="Q36" s="28" t="s">
        <v>843</v>
      </c>
      <c r="R36" s="4">
        <f>VLOOKUP(O36,Base!$E:$M,8,FALSE)</f>
        <v>2017</v>
      </c>
      <c r="S36" s="4" t="e">
        <f>VLOOKUP(Q36,Base!$D:$M,9,FALSE)</f>
        <v>#N/A</v>
      </c>
      <c r="T36" s="30">
        <v>2017</v>
      </c>
      <c r="U36" s="28" t="s">
        <v>830</v>
      </c>
    </row>
    <row r="37" spans="1:21" s="28" customFormat="1" x14ac:dyDescent="0.3">
      <c r="A37" s="15" t="s">
        <v>746</v>
      </c>
      <c r="B37" s="15" t="s">
        <v>844</v>
      </c>
      <c r="C37" s="16" t="s">
        <v>829</v>
      </c>
      <c r="D37" s="17">
        <v>0</v>
      </c>
      <c r="E37" s="17">
        <v>0</v>
      </c>
      <c r="F37" s="17">
        <v>5894.38</v>
      </c>
      <c r="G37" s="17">
        <v>0</v>
      </c>
      <c r="H37" s="17">
        <f t="shared" si="9"/>
        <v>5894.38</v>
      </c>
      <c r="I37" s="17">
        <f t="shared" si="5"/>
        <v>943.10080000000005</v>
      </c>
      <c r="J37" s="17">
        <f t="shared" si="8"/>
        <v>6837.4808000000003</v>
      </c>
      <c r="K37" s="19" t="s">
        <v>718</v>
      </c>
      <c r="L37" s="28" t="s">
        <v>86</v>
      </c>
      <c r="M37" s="28" t="s">
        <v>830</v>
      </c>
      <c r="N37" s="30">
        <v>2017</v>
      </c>
      <c r="O37" s="31" t="s">
        <v>287</v>
      </c>
      <c r="P37" s="20" t="s">
        <v>845</v>
      </c>
      <c r="Q37" s="28" t="s">
        <v>286</v>
      </c>
      <c r="R37" s="4">
        <f>VLOOKUP(O37,Base!$E:$M,8,FALSE)</f>
        <v>2017</v>
      </c>
      <c r="T37" s="30">
        <v>2017</v>
      </c>
      <c r="U37" s="28" t="s">
        <v>830</v>
      </c>
    </row>
    <row r="38" spans="1:21" s="28" customFormat="1" x14ac:dyDescent="0.3">
      <c r="A38" s="15" t="s">
        <v>746</v>
      </c>
      <c r="B38" s="15" t="s">
        <v>846</v>
      </c>
      <c r="C38" s="16" t="s">
        <v>829</v>
      </c>
      <c r="D38" s="17">
        <v>0</v>
      </c>
      <c r="E38" s="17">
        <v>0</v>
      </c>
      <c r="F38" s="17">
        <v>5894.38</v>
      </c>
      <c r="G38" s="17">
        <v>0</v>
      </c>
      <c r="H38" s="17">
        <f t="shared" si="9"/>
        <v>5894.38</v>
      </c>
      <c r="I38" s="17">
        <f t="shared" si="5"/>
        <v>943.10080000000005</v>
      </c>
      <c r="J38" s="17">
        <f t="shared" si="8"/>
        <v>6837.4808000000003</v>
      </c>
      <c r="K38" s="19" t="s">
        <v>718</v>
      </c>
      <c r="L38" s="28" t="s">
        <v>86</v>
      </c>
      <c r="M38" s="28" t="s">
        <v>830</v>
      </c>
      <c r="N38" s="30">
        <v>2017</v>
      </c>
      <c r="O38" s="31" t="s">
        <v>847</v>
      </c>
      <c r="P38" s="20" t="s">
        <v>848</v>
      </c>
      <c r="Q38" s="28" t="s">
        <v>849</v>
      </c>
      <c r="R38" s="4" t="e">
        <f>VLOOKUP(O38,Base!$E:$M,8,FALSE)</f>
        <v>#N/A</v>
      </c>
      <c r="S38" s="4" t="e">
        <f>VLOOKUP(Q38,Base!$D:$M,9,FALSE)</f>
        <v>#N/A</v>
      </c>
      <c r="T38" s="30">
        <v>2017</v>
      </c>
      <c r="U38" s="28" t="s">
        <v>830</v>
      </c>
    </row>
    <row r="39" spans="1:21" s="28" customFormat="1" x14ac:dyDescent="0.3">
      <c r="A39" s="15" t="s">
        <v>746</v>
      </c>
      <c r="B39" s="15" t="s">
        <v>850</v>
      </c>
      <c r="C39" s="16" t="s">
        <v>829</v>
      </c>
      <c r="D39" s="17">
        <v>0</v>
      </c>
      <c r="E39" s="17">
        <v>0</v>
      </c>
      <c r="F39" s="17">
        <v>5894.38</v>
      </c>
      <c r="G39" s="17">
        <v>0</v>
      </c>
      <c r="H39" s="17">
        <f t="shared" si="9"/>
        <v>5894.38</v>
      </c>
      <c r="I39" s="17">
        <f t="shared" si="5"/>
        <v>943.10080000000005</v>
      </c>
      <c r="J39" s="17">
        <f t="shared" si="8"/>
        <v>6837.4808000000003</v>
      </c>
      <c r="K39" s="19" t="s">
        <v>718</v>
      </c>
      <c r="L39" s="28" t="s">
        <v>86</v>
      </c>
      <c r="M39" s="28" t="s">
        <v>830</v>
      </c>
      <c r="N39" s="30">
        <v>2017</v>
      </c>
      <c r="O39" s="31" t="s">
        <v>851</v>
      </c>
      <c r="P39" s="20" t="s">
        <v>852</v>
      </c>
      <c r="Q39" s="28" t="s">
        <v>223</v>
      </c>
      <c r="R39" s="4" t="s">
        <v>148</v>
      </c>
      <c r="S39" s="4">
        <f>VLOOKUP(Q39,Base!$D:$M,9,FALSE)</f>
        <v>2017</v>
      </c>
      <c r="T39" s="30">
        <v>2017</v>
      </c>
      <c r="U39" s="28" t="s">
        <v>830</v>
      </c>
    </row>
    <row r="40" spans="1:21" s="28" customFormat="1" x14ac:dyDescent="0.3">
      <c r="A40" s="15" t="s">
        <v>746</v>
      </c>
      <c r="B40" s="15" t="s">
        <v>853</v>
      </c>
      <c r="C40" s="16" t="s">
        <v>829</v>
      </c>
      <c r="D40" s="17">
        <v>0</v>
      </c>
      <c r="E40" s="17">
        <v>0</v>
      </c>
      <c r="F40" s="17">
        <v>5894.38</v>
      </c>
      <c r="G40" s="17">
        <v>0</v>
      </c>
      <c r="H40" s="17">
        <f t="shared" si="9"/>
        <v>5894.38</v>
      </c>
      <c r="I40" s="17">
        <f t="shared" si="5"/>
        <v>943.10080000000005</v>
      </c>
      <c r="J40" s="17">
        <f t="shared" si="8"/>
        <v>6837.4808000000003</v>
      </c>
      <c r="K40" s="19" t="s">
        <v>718</v>
      </c>
      <c r="L40" s="28" t="s">
        <v>86</v>
      </c>
      <c r="M40" s="28" t="s">
        <v>830</v>
      </c>
      <c r="N40" s="30">
        <v>2017</v>
      </c>
      <c r="O40" s="31" t="s">
        <v>854</v>
      </c>
      <c r="P40" s="20" t="s">
        <v>855</v>
      </c>
      <c r="Q40" s="28" t="s">
        <v>856</v>
      </c>
      <c r="R40" s="4">
        <f>VLOOKUP(O40,Base!$E:$M,8,FALSE)</f>
        <v>2017</v>
      </c>
      <c r="S40" s="4" t="e">
        <f>VLOOKUP(Q40,Base!$D:$M,9,FALSE)</f>
        <v>#N/A</v>
      </c>
      <c r="T40" s="30">
        <v>2017</v>
      </c>
      <c r="U40" s="28" t="s">
        <v>830</v>
      </c>
    </row>
    <row r="41" spans="1:21" s="28" customFormat="1" x14ac:dyDescent="0.3">
      <c r="A41" s="15" t="s">
        <v>746</v>
      </c>
      <c r="B41" s="15" t="s">
        <v>857</v>
      </c>
      <c r="C41" s="16" t="s">
        <v>829</v>
      </c>
      <c r="D41" s="17">
        <v>0</v>
      </c>
      <c r="E41" s="17">
        <v>0</v>
      </c>
      <c r="F41" s="17">
        <v>5894.38</v>
      </c>
      <c r="G41" s="17">
        <v>0</v>
      </c>
      <c r="H41" s="17">
        <f t="shared" si="9"/>
        <v>5894.38</v>
      </c>
      <c r="I41" s="17">
        <f t="shared" si="5"/>
        <v>943.10080000000005</v>
      </c>
      <c r="J41" s="17">
        <f t="shared" si="8"/>
        <v>6837.4808000000003</v>
      </c>
      <c r="K41" s="19" t="s">
        <v>718</v>
      </c>
      <c r="L41" s="28" t="s">
        <v>86</v>
      </c>
      <c r="M41" s="28" t="s">
        <v>830</v>
      </c>
      <c r="N41" s="30">
        <v>2017</v>
      </c>
      <c r="O41" s="31" t="s">
        <v>239</v>
      </c>
      <c r="P41" s="20" t="s">
        <v>858</v>
      </c>
      <c r="Q41" s="28" t="s">
        <v>238</v>
      </c>
      <c r="R41" s="4">
        <f>VLOOKUP(O41,Base!$E:$M,8,FALSE)</f>
        <v>2017</v>
      </c>
      <c r="T41" s="30">
        <v>2017</v>
      </c>
      <c r="U41" s="28" t="s">
        <v>830</v>
      </c>
    </row>
    <row r="42" spans="1:21" s="28" customFormat="1" x14ac:dyDescent="0.3">
      <c r="A42" s="15" t="s">
        <v>746</v>
      </c>
      <c r="B42" s="15" t="s">
        <v>859</v>
      </c>
      <c r="C42" s="16" t="s">
        <v>829</v>
      </c>
      <c r="D42" s="17">
        <v>0</v>
      </c>
      <c r="E42" s="17">
        <v>0</v>
      </c>
      <c r="F42" s="17">
        <v>5894.38</v>
      </c>
      <c r="G42" s="17">
        <v>0</v>
      </c>
      <c r="H42" s="17">
        <f t="shared" si="9"/>
        <v>5894.38</v>
      </c>
      <c r="I42" s="17">
        <f t="shared" si="5"/>
        <v>943.10080000000005</v>
      </c>
      <c r="J42" s="17">
        <f t="shared" si="8"/>
        <v>6837.4808000000003</v>
      </c>
      <c r="K42" s="19" t="s">
        <v>718</v>
      </c>
      <c r="L42" s="28" t="s">
        <v>86</v>
      </c>
      <c r="M42" s="28" t="s">
        <v>830</v>
      </c>
      <c r="N42" s="30">
        <v>2017</v>
      </c>
      <c r="O42" s="31" t="s">
        <v>860</v>
      </c>
      <c r="P42" s="20" t="s">
        <v>861</v>
      </c>
      <c r="Q42" s="28" t="s">
        <v>208</v>
      </c>
      <c r="R42" s="4" t="s">
        <v>148</v>
      </c>
      <c r="S42" s="4">
        <f>VLOOKUP(Q42,Base!$D:$M,9,FALSE)</f>
        <v>2016</v>
      </c>
      <c r="T42" s="30">
        <v>2017</v>
      </c>
      <c r="U42" s="28" t="s">
        <v>830</v>
      </c>
    </row>
    <row r="43" spans="1:21" s="28" customFormat="1" x14ac:dyDescent="0.3">
      <c r="A43" s="15" t="s">
        <v>746</v>
      </c>
      <c r="B43" s="15" t="s">
        <v>862</v>
      </c>
      <c r="C43" s="16" t="s">
        <v>829</v>
      </c>
      <c r="D43" s="17">
        <v>0</v>
      </c>
      <c r="E43" s="17">
        <v>0</v>
      </c>
      <c r="F43" s="17">
        <v>5894.38</v>
      </c>
      <c r="G43" s="17">
        <v>0</v>
      </c>
      <c r="H43" s="17">
        <f t="shared" si="9"/>
        <v>5894.38</v>
      </c>
      <c r="I43" s="17">
        <f t="shared" si="5"/>
        <v>943.10080000000005</v>
      </c>
      <c r="J43" s="17">
        <f t="shared" si="8"/>
        <v>6837.4808000000003</v>
      </c>
      <c r="K43" s="19" t="s">
        <v>718</v>
      </c>
      <c r="L43" s="28" t="s">
        <v>86</v>
      </c>
      <c r="M43" s="28" t="s">
        <v>830</v>
      </c>
      <c r="N43" s="30">
        <v>2017</v>
      </c>
      <c r="O43" s="31" t="s">
        <v>248</v>
      </c>
      <c r="P43" s="20" t="s">
        <v>863</v>
      </c>
      <c r="Q43" s="28" t="s">
        <v>247</v>
      </c>
      <c r="R43" s="4">
        <f>VLOOKUP(O43,Base!$E:$M,8,FALSE)</f>
        <v>2017</v>
      </c>
      <c r="T43" s="30">
        <v>2017</v>
      </c>
      <c r="U43" s="28" t="s">
        <v>830</v>
      </c>
    </row>
    <row r="44" spans="1:21" s="28" customFormat="1" x14ac:dyDescent="0.3">
      <c r="A44" s="15" t="s">
        <v>746</v>
      </c>
      <c r="B44" s="15" t="s">
        <v>864</v>
      </c>
      <c r="C44" s="16" t="s">
        <v>829</v>
      </c>
      <c r="D44" s="17">
        <v>0</v>
      </c>
      <c r="E44" s="17">
        <v>0</v>
      </c>
      <c r="F44" s="17">
        <v>5894.38</v>
      </c>
      <c r="G44" s="17">
        <v>0</v>
      </c>
      <c r="H44" s="17">
        <f t="shared" si="9"/>
        <v>5894.38</v>
      </c>
      <c r="I44" s="17">
        <f t="shared" si="5"/>
        <v>943.10080000000005</v>
      </c>
      <c r="J44" s="17">
        <f t="shared" si="8"/>
        <v>6837.4808000000003</v>
      </c>
      <c r="K44" s="19" t="s">
        <v>718</v>
      </c>
      <c r="L44" s="28" t="s">
        <v>86</v>
      </c>
      <c r="M44" s="28" t="s">
        <v>830</v>
      </c>
      <c r="N44" s="30">
        <v>2017</v>
      </c>
      <c r="O44" s="31" t="s">
        <v>212</v>
      </c>
      <c r="P44" s="20" t="s">
        <v>865</v>
      </c>
      <c r="Q44" s="28" t="s">
        <v>866</v>
      </c>
      <c r="R44" s="4">
        <f>VLOOKUP(O44,Base!$E:$M,8,FALSE)</f>
        <v>2016</v>
      </c>
      <c r="T44" s="30">
        <v>2017</v>
      </c>
      <c r="U44" s="28" t="s">
        <v>830</v>
      </c>
    </row>
    <row r="45" spans="1:21" s="28" customFormat="1" x14ac:dyDescent="0.3">
      <c r="A45" s="15" t="s">
        <v>746</v>
      </c>
      <c r="B45" s="15" t="s">
        <v>867</v>
      </c>
      <c r="C45" s="16" t="s">
        <v>829</v>
      </c>
      <c r="D45" s="17">
        <v>0</v>
      </c>
      <c r="E45" s="17">
        <v>0</v>
      </c>
      <c r="F45" s="17">
        <v>5894.38</v>
      </c>
      <c r="G45" s="17">
        <v>0</v>
      </c>
      <c r="H45" s="17">
        <f t="shared" si="9"/>
        <v>5894.38</v>
      </c>
      <c r="I45" s="17">
        <f t="shared" si="5"/>
        <v>943.10080000000005</v>
      </c>
      <c r="J45" s="17">
        <f t="shared" si="8"/>
        <v>6837.4808000000003</v>
      </c>
      <c r="K45" s="19" t="s">
        <v>718</v>
      </c>
      <c r="L45" s="28" t="s">
        <v>86</v>
      </c>
      <c r="M45" s="28" t="s">
        <v>830</v>
      </c>
      <c r="N45" s="30">
        <v>2017</v>
      </c>
      <c r="O45" s="31" t="s">
        <v>868</v>
      </c>
      <c r="P45" s="20" t="s">
        <v>869</v>
      </c>
      <c r="Q45" s="28" t="s">
        <v>118</v>
      </c>
      <c r="R45" s="4" t="s">
        <v>111</v>
      </c>
      <c r="S45" s="4">
        <f>VLOOKUP(Q45,Base!$D:$M,9,FALSE)</f>
        <v>2017</v>
      </c>
      <c r="T45" s="30">
        <v>2017</v>
      </c>
      <c r="U45" s="28" t="s">
        <v>830</v>
      </c>
    </row>
    <row r="46" spans="1:21" s="28" customFormat="1" x14ac:dyDescent="0.3">
      <c r="A46" s="15" t="s">
        <v>746</v>
      </c>
      <c r="B46" s="15" t="s">
        <v>870</v>
      </c>
      <c r="C46" s="16" t="s">
        <v>829</v>
      </c>
      <c r="D46" s="17">
        <v>0</v>
      </c>
      <c r="E46" s="17">
        <v>0</v>
      </c>
      <c r="F46" s="17">
        <v>5894.38</v>
      </c>
      <c r="G46" s="17">
        <v>0</v>
      </c>
      <c r="H46" s="17">
        <f t="shared" si="9"/>
        <v>5894.38</v>
      </c>
      <c r="I46" s="17">
        <f t="shared" si="5"/>
        <v>943.10080000000005</v>
      </c>
      <c r="J46" s="17">
        <f t="shared" si="8"/>
        <v>6837.4808000000003</v>
      </c>
      <c r="K46" s="19" t="s">
        <v>718</v>
      </c>
      <c r="L46" s="28" t="s">
        <v>86</v>
      </c>
      <c r="M46" s="28" t="s">
        <v>830</v>
      </c>
      <c r="N46" s="30">
        <v>2017</v>
      </c>
      <c r="O46" s="31" t="s">
        <v>242</v>
      </c>
      <c r="P46" s="20" t="s">
        <v>871</v>
      </c>
      <c r="Q46" s="28" t="s">
        <v>872</v>
      </c>
      <c r="R46" s="4">
        <f>VLOOKUP(O46,Base!$E:$M,8,FALSE)</f>
        <v>2017</v>
      </c>
      <c r="T46" s="30">
        <v>2017</v>
      </c>
      <c r="U46" s="28" t="s">
        <v>830</v>
      </c>
    </row>
    <row r="47" spans="1:21" s="28" customFormat="1" x14ac:dyDescent="0.3">
      <c r="A47" s="15" t="s">
        <v>746</v>
      </c>
      <c r="B47" s="15" t="s">
        <v>873</v>
      </c>
      <c r="C47" s="16" t="s">
        <v>829</v>
      </c>
      <c r="D47" s="17">
        <v>0</v>
      </c>
      <c r="E47" s="17">
        <v>0</v>
      </c>
      <c r="F47" s="17">
        <v>5894.38</v>
      </c>
      <c r="G47" s="17">
        <v>0</v>
      </c>
      <c r="H47" s="17">
        <f t="shared" si="9"/>
        <v>5894.38</v>
      </c>
      <c r="I47" s="17">
        <f t="shared" si="5"/>
        <v>943.10080000000005</v>
      </c>
      <c r="J47" s="17">
        <f t="shared" si="8"/>
        <v>6837.4808000000003</v>
      </c>
      <c r="K47" s="19" t="s">
        <v>718</v>
      </c>
      <c r="L47" s="28" t="s">
        <v>86</v>
      </c>
      <c r="M47" s="28" t="s">
        <v>830</v>
      </c>
      <c r="N47" s="30">
        <v>2017</v>
      </c>
      <c r="O47" s="31" t="s">
        <v>874</v>
      </c>
      <c r="P47" s="20" t="s">
        <v>875</v>
      </c>
      <c r="Q47" s="28" t="s">
        <v>226</v>
      </c>
      <c r="R47" s="4" t="s">
        <v>148</v>
      </c>
      <c r="S47" s="4">
        <f>VLOOKUP(Q47,Base!$D:$M,9,FALSE)</f>
        <v>2017</v>
      </c>
      <c r="T47" s="30">
        <v>2017</v>
      </c>
      <c r="U47" s="28" t="s">
        <v>830</v>
      </c>
    </row>
    <row r="48" spans="1:21" s="28" customFormat="1" x14ac:dyDescent="0.3">
      <c r="A48" s="15" t="s">
        <v>746</v>
      </c>
      <c r="B48" s="15" t="s">
        <v>876</v>
      </c>
      <c r="C48" s="16" t="s">
        <v>829</v>
      </c>
      <c r="D48" s="17">
        <v>0</v>
      </c>
      <c r="E48" s="17">
        <v>0</v>
      </c>
      <c r="F48" s="17">
        <v>5894.38</v>
      </c>
      <c r="G48" s="17">
        <v>0</v>
      </c>
      <c r="H48" s="17">
        <f t="shared" si="9"/>
        <v>5894.38</v>
      </c>
      <c r="I48" s="17">
        <f t="shared" si="5"/>
        <v>943.10080000000005</v>
      </c>
      <c r="J48" s="17">
        <f t="shared" si="8"/>
        <v>6837.4808000000003</v>
      </c>
      <c r="K48" s="19" t="s">
        <v>718</v>
      </c>
      <c r="L48" s="28" t="s">
        <v>86</v>
      </c>
      <c r="M48" s="28" t="s">
        <v>830</v>
      </c>
      <c r="N48" s="30">
        <v>2017</v>
      </c>
      <c r="O48" s="31" t="s">
        <v>218</v>
      </c>
      <c r="P48" s="20" t="s">
        <v>877</v>
      </c>
      <c r="Q48" s="28" t="s">
        <v>878</v>
      </c>
      <c r="R48" s="4">
        <f>VLOOKUP(O48,Base!$E:$M,8,FALSE)</f>
        <v>2016</v>
      </c>
      <c r="T48" s="30">
        <v>2017</v>
      </c>
      <c r="U48" s="28" t="s">
        <v>830</v>
      </c>
    </row>
    <row r="49" spans="1:21" s="28" customFormat="1" x14ac:dyDescent="0.3">
      <c r="A49" s="15" t="s">
        <v>746</v>
      </c>
      <c r="B49" s="15" t="s">
        <v>879</v>
      </c>
      <c r="C49" s="16" t="s">
        <v>829</v>
      </c>
      <c r="D49" s="17">
        <v>0</v>
      </c>
      <c r="E49" s="17">
        <v>0</v>
      </c>
      <c r="F49" s="17">
        <v>5894.38</v>
      </c>
      <c r="G49" s="17">
        <v>0</v>
      </c>
      <c r="H49" s="17">
        <f t="shared" si="9"/>
        <v>5894.38</v>
      </c>
      <c r="I49" s="17">
        <f t="shared" si="5"/>
        <v>943.10080000000005</v>
      </c>
      <c r="J49" s="17">
        <f t="shared" si="8"/>
        <v>6837.4808000000003</v>
      </c>
      <c r="K49" s="19" t="s">
        <v>718</v>
      </c>
      <c r="L49" s="28" t="s">
        <v>86</v>
      </c>
      <c r="M49" s="28" t="s">
        <v>830</v>
      </c>
      <c r="N49" s="30">
        <v>2017</v>
      </c>
      <c r="O49" s="31" t="s">
        <v>230</v>
      </c>
      <c r="P49" s="20" t="s">
        <v>880</v>
      </c>
      <c r="Q49" s="28" t="s">
        <v>229</v>
      </c>
      <c r="R49" s="4">
        <f>VLOOKUP(O49,Base!$E:$M,8,FALSE)</f>
        <v>2017</v>
      </c>
      <c r="T49" s="30">
        <v>2017</v>
      </c>
      <c r="U49" s="28" t="s">
        <v>830</v>
      </c>
    </row>
    <row r="50" spans="1:21" s="28" customFormat="1" x14ac:dyDescent="0.3">
      <c r="A50" s="15" t="s">
        <v>746</v>
      </c>
      <c r="B50" s="15" t="s">
        <v>881</v>
      </c>
      <c r="C50" s="16" t="s">
        <v>829</v>
      </c>
      <c r="D50" s="17">
        <v>0</v>
      </c>
      <c r="E50" s="17">
        <v>0</v>
      </c>
      <c r="F50" s="17">
        <v>5894.38</v>
      </c>
      <c r="G50" s="17">
        <v>0</v>
      </c>
      <c r="H50" s="17">
        <f t="shared" si="9"/>
        <v>5894.38</v>
      </c>
      <c r="I50" s="17">
        <f t="shared" si="5"/>
        <v>943.10080000000005</v>
      </c>
      <c r="J50" s="17">
        <f t="shared" si="8"/>
        <v>6837.4808000000003</v>
      </c>
      <c r="K50" s="19" t="s">
        <v>718</v>
      </c>
      <c r="L50" s="28" t="s">
        <v>86</v>
      </c>
      <c r="M50" s="28" t="s">
        <v>830</v>
      </c>
      <c r="N50" s="30">
        <v>2017</v>
      </c>
      <c r="O50" s="31" t="s">
        <v>882</v>
      </c>
      <c r="P50" s="20" t="s">
        <v>883</v>
      </c>
      <c r="Q50" s="28" t="s">
        <v>214</v>
      </c>
      <c r="R50" s="4" t="s">
        <v>148</v>
      </c>
      <c r="S50" s="4">
        <f>VLOOKUP(Q50,Base!$D:$M,9,FALSE)</f>
        <v>2016</v>
      </c>
      <c r="T50" s="30">
        <v>2017</v>
      </c>
      <c r="U50" s="28" t="s">
        <v>830</v>
      </c>
    </row>
    <row r="51" spans="1:21" s="28" customFormat="1" x14ac:dyDescent="0.3">
      <c r="A51" s="15" t="s">
        <v>746</v>
      </c>
      <c r="B51" s="15" t="s">
        <v>884</v>
      </c>
      <c r="C51" s="16" t="s">
        <v>829</v>
      </c>
      <c r="D51" s="17">
        <v>0</v>
      </c>
      <c r="E51" s="17">
        <v>0</v>
      </c>
      <c r="F51" s="17">
        <v>5894.38</v>
      </c>
      <c r="G51" s="17">
        <v>0</v>
      </c>
      <c r="H51" s="17">
        <f t="shared" si="9"/>
        <v>5894.38</v>
      </c>
      <c r="I51" s="17">
        <f t="shared" si="5"/>
        <v>943.10080000000005</v>
      </c>
      <c r="J51" s="17">
        <f t="shared" si="8"/>
        <v>6837.4808000000003</v>
      </c>
      <c r="K51" s="19" t="s">
        <v>718</v>
      </c>
      <c r="L51" s="28" t="s">
        <v>86</v>
      </c>
      <c r="M51" s="28" t="s">
        <v>830</v>
      </c>
      <c r="N51" s="30">
        <v>2017</v>
      </c>
      <c r="O51" s="31" t="s">
        <v>885</v>
      </c>
      <c r="P51" s="20" t="s">
        <v>886</v>
      </c>
      <c r="Q51" s="28" t="s">
        <v>887</v>
      </c>
      <c r="R51" s="4" t="e">
        <f>VLOOKUP(O51,Base!$E:$M,8,FALSE)</f>
        <v>#N/A</v>
      </c>
      <c r="S51" s="4" t="e">
        <f>VLOOKUP(Q51,Base!$D:$M,9,FALSE)</f>
        <v>#N/A</v>
      </c>
      <c r="T51" s="30">
        <v>2017</v>
      </c>
      <c r="U51" s="28" t="s">
        <v>830</v>
      </c>
    </row>
    <row r="52" spans="1:21" s="28" customFormat="1" x14ac:dyDescent="0.3">
      <c r="A52" s="15" t="s">
        <v>746</v>
      </c>
      <c r="B52" s="15" t="s">
        <v>888</v>
      </c>
      <c r="C52" s="16" t="s">
        <v>829</v>
      </c>
      <c r="D52" s="17">
        <v>0</v>
      </c>
      <c r="E52" s="17">
        <v>0</v>
      </c>
      <c r="F52" s="17">
        <v>5894.38</v>
      </c>
      <c r="G52" s="17">
        <v>0</v>
      </c>
      <c r="H52" s="17">
        <f t="shared" si="9"/>
        <v>5894.38</v>
      </c>
      <c r="I52" s="17">
        <f t="shared" si="5"/>
        <v>943.10080000000005</v>
      </c>
      <c r="J52" s="17">
        <f t="shared" si="8"/>
        <v>6837.4808000000003</v>
      </c>
      <c r="K52" s="19" t="s">
        <v>718</v>
      </c>
      <c r="L52" s="28" t="s">
        <v>86</v>
      </c>
      <c r="M52" s="28" t="s">
        <v>830</v>
      </c>
      <c r="N52" s="30">
        <v>2017</v>
      </c>
      <c r="O52" s="31" t="s">
        <v>293</v>
      </c>
      <c r="P52" s="20" t="s">
        <v>889</v>
      </c>
      <c r="Q52" s="28" t="s">
        <v>292</v>
      </c>
      <c r="R52" s="4">
        <f>VLOOKUP(O52,Base!$E:$M,8,FALSE)</f>
        <v>2017</v>
      </c>
      <c r="T52" s="30">
        <v>2017</v>
      </c>
      <c r="U52" s="28" t="s">
        <v>830</v>
      </c>
    </row>
    <row r="53" spans="1:21" s="28" customFormat="1" x14ac:dyDescent="0.3">
      <c r="A53" s="15" t="s">
        <v>746</v>
      </c>
      <c r="B53" s="15" t="s">
        <v>890</v>
      </c>
      <c r="C53" s="16" t="s">
        <v>829</v>
      </c>
      <c r="D53" s="17">
        <v>0</v>
      </c>
      <c r="E53" s="17">
        <v>0</v>
      </c>
      <c r="F53" s="17">
        <v>5894.38</v>
      </c>
      <c r="G53" s="17">
        <v>0</v>
      </c>
      <c r="H53" s="17">
        <f t="shared" si="9"/>
        <v>5894.38</v>
      </c>
      <c r="I53" s="17">
        <f t="shared" si="5"/>
        <v>943.10080000000005</v>
      </c>
      <c r="J53" s="17">
        <f t="shared" si="8"/>
        <v>6837.4808000000003</v>
      </c>
      <c r="K53" s="19" t="s">
        <v>718</v>
      </c>
      <c r="L53" s="28" t="s">
        <v>86</v>
      </c>
      <c r="M53" s="28" t="s">
        <v>830</v>
      </c>
      <c r="N53" s="30">
        <v>2017</v>
      </c>
      <c r="O53" s="31" t="s">
        <v>221</v>
      </c>
      <c r="P53" s="20" t="s">
        <v>891</v>
      </c>
      <c r="Q53" s="28" t="s">
        <v>220</v>
      </c>
      <c r="R53" s="4">
        <f>VLOOKUP(O53,Base!$E:$M,8,FALSE)</f>
        <v>2016</v>
      </c>
      <c r="T53" s="30">
        <v>2017</v>
      </c>
      <c r="U53" s="28" t="s">
        <v>830</v>
      </c>
    </row>
    <row r="54" spans="1:21" s="28" customFormat="1" x14ac:dyDescent="0.3">
      <c r="A54" s="15" t="s">
        <v>746</v>
      </c>
      <c r="B54" s="15" t="s">
        <v>892</v>
      </c>
      <c r="C54" s="16" t="s">
        <v>829</v>
      </c>
      <c r="D54" s="17">
        <v>0</v>
      </c>
      <c r="E54" s="17">
        <v>0</v>
      </c>
      <c r="F54" s="17">
        <v>5894.38</v>
      </c>
      <c r="G54" s="17">
        <v>0</v>
      </c>
      <c r="H54" s="17">
        <f t="shared" si="9"/>
        <v>5894.38</v>
      </c>
      <c r="I54" s="17">
        <f t="shared" si="5"/>
        <v>943.10080000000005</v>
      </c>
      <c r="J54" s="17">
        <f t="shared" si="8"/>
        <v>6837.4808000000003</v>
      </c>
      <c r="K54" s="19" t="s">
        <v>718</v>
      </c>
      <c r="L54" s="28" t="s">
        <v>86</v>
      </c>
      <c r="M54" s="28" t="s">
        <v>830</v>
      </c>
      <c r="N54" s="30">
        <v>2017</v>
      </c>
      <c r="O54" s="31" t="s">
        <v>290</v>
      </c>
      <c r="P54" s="20" t="s">
        <v>893</v>
      </c>
      <c r="Q54" s="28" t="s">
        <v>289</v>
      </c>
      <c r="R54" s="4">
        <f>VLOOKUP(O54,Base!$E:$M,8,FALSE)</f>
        <v>2017</v>
      </c>
      <c r="T54" s="30">
        <v>2017</v>
      </c>
      <c r="U54" s="28" t="s">
        <v>830</v>
      </c>
    </row>
    <row r="55" spans="1:21" s="28" customFormat="1" x14ac:dyDescent="0.3">
      <c r="A55" s="15" t="s">
        <v>746</v>
      </c>
      <c r="B55" s="15" t="s">
        <v>894</v>
      </c>
      <c r="C55" s="16" t="s">
        <v>829</v>
      </c>
      <c r="D55" s="17">
        <v>0</v>
      </c>
      <c r="E55" s="17">
        <v>0</v>
      </c>
      <c r="F55" s="17">
        <v>5894.38</v>
      </c>
      <c r="G55" s="17">
        <v>0</v>
      </c>
      <c r="H55" s="17">
        <f t="shared" si="9"/>
        <v>5894.38</v>
      </c>
      <c r="I55" s="17">
        <f t="shared" si="5"/>
        <v>943.10080000000005</v>
      </c>
      <c r="J55" s="17">
        <f t="shared" si="8"/>
        <v>6837.4808000000003</v>
      </c>
      <c r="K55" s="19" t="s">
        <v>718</v>
      </c>
      <c r="L55" s="28" t="s">
        <v>86</v>
      </c>
      <c r="M55" s="28" t="s">
        <v>830</v>
      </c>
      <c r="N55" s="30">
        <v>2017</v>
      </c>
      <c r="O55" s="31" t="s">
        <v>233</v>
      </c>
      <c r="P55" s="20" t="s">
        <v>895</v>
      </c>
      <c r="Q55" s="28" t="s">
        <v>896</v>
      </c>
      <c r="R55" s="4">
        <f>VLOOKUP(O55,Base!$E:$M,8,FALSE)</f>
        <v>2017</v>
      </c>
      <c r="T55" s="30">
        <v>2017</v>
      </c>
      <c r="U55" s="28" t="s">
        <v>830</v>
      </c>
    </row>
    <row r="56" spans="1:21" s="28" customFormat="1" x14ac:dyDescent="0.3">
      <c r="A56" s="15" t="s">
        <v>746</v>
      </c>
      <c r="B56" s="15" t="s">
        <v>897</v>
      </c>
      <c r="C56" s="16" t="s">
        <v>829</v>
      </c>
      <c r="D56" s="17">
        <v>0</v>
      </c>
      <c r="E56" s="17">
        <v>0</v>
      </c>
      <c r="F56" s="17">
        <v>5894.38</v>
      </c>
      <c r="G56" s="17">
        <v>0</v>
      </c>
      <c r="H56" s="17">
        <f t="shared" si="9"/>
        <v>5894.38</v>
      </c>
      <c r="I56" s="17">
        <f t="shared" si="5"/>
        <v>943.10080000000005</v>
      </c>
      <c r="J56" s="17">
        <f t="shared" si="8"/>
        <v>6837.4808000000003</v>
      </c>
      <c r="K56" s="19" t="s">
        <v>718</v>
      </c>
      <c r="L56" s="28" t="s">
        <v>86</v>
      </c>
      <c r="M56" s="28" t="s">
        <v>830</v>
      </c>
      <c r="N56" s="30">
        <v>2017</v>
      </c>
      <c r="O56" s="31" t="s">
        <v>98</v>
      </c>
      <c r="P56" s="20" t="s">
        <v>898</v>
      </c>
      <c r="Q56" s="28" t="s">
        <v>899</v>
      </c>
      <c r="R56" s="4">
        <f>VLOOKUP(O56,Base!$E:$M,8,FALSE)</f>
        <v>2010</v>
      </c>
      <c r="T56" s="30">
        <v>2017</v>
      </c>
      <c r="U56" s="28" t="s">
        <v>830</v>
      </c>
    </row>
    <row r="57" spans="1:21" s="28" customFormat="1" x14ac:dyDescent="0.3">
      <c r="A57" s="15" t="s">
        <v>746</v>
      </c>
      <c r="B57" s="15" t="s">
        <v>900</v>
      </c>
      <c r="C57" s="16" t="s">
        <v>829</v>
      </c>
      <c r="D57" s="17">
        <v>0</v>
      </c>
      <c r="E57" s="17">
        <v>0</v>
      </c>
      <c r="F57" s="17">
        <v>5894.38</v>
      </c>
      <c r="G57" s="17">
        <v>0</v>
      </c>
      <c r="H57" s="17">
        <f t="shared" si="9"/>
        <v>5894.38</v>
      </c>
      <c r="I57" s="17">
        <f t="shared" si="5"/>
        <v>943.10080000000005</v>
      </c>
      <c r="J57" s="17">
        <f t="shared" si="8"/>
        <v>6837.4808000000003</v>
      </c>
      <c r="K57" s="19" t="s">
        <v>718</v>
      </c>
      <c r="L57" s="28" t="s">
        <v>86</v>
      </c>
      <c r="M57" s="28" t="s">
        <v>830</v>
      </c>
      <c r="N57" s="30">
        <v>2017</v>
      </c>
      <c r="O57" s="31" t="s">
        <v>682</v>
      </c>
      <c r="P57" s="20" t="s">
        <v>901</v>
      </c>
      <c r="Q57" s="28" t="s">
        <v>902</v>
      </c>
      <c r="R57" s="4">
        <f>VLOOKUP(O57,Base!$E:$M,8,FALSE)</f>
        <v>2017</v>
      </c>
      <c r="T57" s="30">
        <v>2017</v>
      </c>
      <c r="U57" s="28" t="s">
        <v>830</v>
      </c>
    </row>
    <row r="58" spans="1:21" s="28" customFormat="1" x14ac:dyDescent="0.3">
      <c r="A58" s="15" t="s">
        <v>746</v>
      </c>
      <c r="B58" s="15" t="s">
        <v>903</v>
      </c>
      <c r="C58" s="16" t="s">
        <v>829</v>
      </c>
      <c r="D58" s="17">
        <v>0</v>
      </c>
      <c r="E58" s="17">
        <v>0</v>
      </c>
      <c r="F58" s="17">
        <v>5894.38</v>
      </c>
      <c r="G58" s="17">
        <v>0</v>
      </c>
      <c r="H58" s="17">
        <f t="shared" si="9"/>
        <v>5894.38</v>
      </c>
      <c r="I58" s="17">
        <f t="shared" si="5"/>
        <v>943.10080000000005</v>
      </c>
      <c r="J58" s="17">
        <f t="shared" si="8"/>
        <v>6837.4808000000003</v>
      </c>
      <c r="K58" s="19" t="s">
        <v>718</v>
      </c>
      <c r="L58" s="28" t="s">
        <v>86</v>
      </c>
      <c r="M58" s="28" t="s">
        <v>830</v>
      </c>
      <c r="N58" s="30">
        <v>2017</v>
      </c>
      <c r="O58" s="31" t="s">
        <v>904</v>
      </c>
      <c r="P58" s="20" t="s">
        <v>905</v>
      </c>
      <c r="Q58" s="28" t="s">
        <v>906</v>
      </c>
      <c r="R58" s="4" t="e">
        <f>VLOOKUP(O58,Base!$E:$M,8,FALSE)</f>
        <v>#N/A</v>
      </c>
      <c r="S58" s="4" t="e">
        <f>VLOOKUP(Q58,Base!$D:$M,9,FALSE)</f>
        <v>#N/A</v>
      </c>
      <c r="T58" s="30">
        <v>2017</v>
      </c>
      <c r="U58" s="28" t="s">
        <v>830</v>
      </c>
    </row>
    <row r="59" spans="1:21" s="28" customFormat="1" x14ac:dyDescent="0.3">
      <c r="A59" s="15" t="s">
        <v>746</v>
      </c>
      <c r="B59" s="15" t="s">
        <v>907</v>
      </c>
      <c r="C59" s="16" t="s">
        <v>829</v>
      </c>
      <c r="D59" s="17">
        <v>0</v>
      </c>
      <c r="E59" s="17">
        <v>0</v>
      </c>
      <c r="F59" s="17">
        <v>5894.38</v>
      </c>
      <c r="G59" s="17">
        <v>0</v>
      </c>
      <c r="H59" s="17">
        <f t="shared" si="9"/>
        <v>5894.38</v>
      </c>
      <c r="I59" s="17">
        <f t="shared" si="5"/>
        <v>943.10080000000005</v>
      </c>
      <c r="J59" s="17">
        <f t="shared" si="8"/>
        <v>6837.4808000000003</v>
      </c>
      <c r="K59" s="19" t="s">
        <v>718</v>
      </c>
      <c r="L59" s="28" t="s">
        <v>86</v>
      </c>
      <c r="M59" s="28" t="s">
        <v>830</v>
      </c>
      <c r="N59" s="30">
        <v>2017</v>
      </c>
      <c r="O59" s="31" t="s">
        <v>245</v>
      </c>
      <c r="P59" s="20" t="s">
        <v>908</v>
      </c>
      <c r="Q59" s="28" t="s">
        <v>244</v>
      </c>
      <c r="R59" s="4">
        <f>VLOOKUP(O59,Base!$E:$M,8,FALSE)</f>
        <v>2017</v>
      </c>
      <c r="T59" s="30">
        <v>2017</v>
      </c>
      <c r="U59" s="28" t="s">
        <v>830</v>
      </c>
    </row>
    <row r="60" spans="1:21" s="28" customFormat="1" x14ac:dyDescent="0.3">
      <c r="A60" s="15" t="s">
        <v>746</v>
      </c>
      <c r="B60" s="15" t="s">
        <v>909</v>
      </c>
      <c r="C60" s="16" t="s">
        <v>829</v>
      </c>
      <c r="D60" s="17">
        <v>0</v>
      </c>
      <c r="E60" s="17">
        <v>0</v>
      </c>
      <c r="F60" s="17">
        <v>5894.38</v>
      </c>
      <c r="G60" s="17">
        <v>0</v>
      </c>
      <c r="H60" s="17">
        <f t="shared" si="9"/>
        <v>5894.38</v>
      </c>
      <c r="I60" s="17">
        <f t="shared" si="5"/>
        <v>943.10080000000005</v>
      </c>
      <c r="J60" s="17">
        <f t="shared" si="8"/>
        <v>6837.4808000000003</v>
      </c>
      <c r="K60" s="19" t="s">
        <v>718</v>
      </c>
      <c r="L60" s="28" t="s">
        <v>86</v>
      </c>
      <c r="M60" s="28" t="s">
        <v>830</v>
      </c>
      <c r="N60" s="30">
        <v>2017</v>
      </c>
      <c r="O60" s="31" t="s">
        <v>555</v>
      </c>
      <c r="P60" s="20" t="s">
        <v>910</v>
      </c>
      <c r="Q60" s="28" t="s">
        <v>525</v>
      </c>
      <c r="R60" s="4">
        <f>VLOOKUP(O60,Base!$E:$M,8,FALSE)</f>
        <v>2017</v>
      </c>
      <c r="T60" s="30">
        <v>2017</v>
      </c>
      <c r="U60" s="28" t="s">
        <v>830</v>
      </c>
    </row>
    <row r="61" spans="1:21" s="28" customFormat="1" x14ac:dyDescent="0.3">
      <c r="A61" s="15" t="s">
        <v>746</v>
      </c>
      <c r="B61" s="15" t="s">
        <v>911</v>
      </c>
      <c r="C61" s="16" t="s">
        <v>829</v>
      </c>
      <c r="D61" s="17">
        <v>0</v>
      </c>
      <c r="E61" s="17">
        <v>0</v>
      </c>
      <c r="F61" s="18">
        <v>7433.8</v>
      </c>
      <c r="G61" s="17">
        <v>0</v>
      </c>
      <c r="H61" s="17">
        <f t="shared" si="9"/>
        <v>7433.8</v>
      </c>
      <c r="I61" s="17">
        <f t="shared" si="5"/>
        <v>1189.4080000000001</v>
      </c>
      <c r="J61" s="17">
        <f>+H61+I61</f>
        <v>8623.2080000000005</v>
      </c>
      <c r="K61" s="19" t="s">
        <v>718</v>
      </c>
      <c r="L61" s="28" t="s">
        <v>86</v>
      </c>
      <c r="M61" s="28" t="s">
        <v>912</v>
      </c>
      <c r="N61" s="30">
        <v>2017</v>
      </c>
      <c r="O61" s="31" t="s">
        <v>672</v>
      </c>
      <c r="P61" s="20" t="s">
        <v>913</v>
      </c>
      <c r="R61" s="4">
        <f>VLOOKUP(O61,Base!$E:$M,8,FALSE)</f>
        <v>2017</v>
      </c>
      <c r="T61" s="30">
        <v>2017</v>
      </c>
      <c r="U61" s="28" t="s">
        <v>912</v>
      </c>
    </row>
    <row r="62" spans="1:21" s="28" customFormat="1" x14ac:dyDescent="0.3">
      <c r="A62" s="15" t="s">
        <v>746</v>
      </c>
      <c r="B62" s="15" t="s">
        <v>914</v>
      </c>
      <c r="C62" s="16" t="s">
        <v>829</v>
      </c>
      <c r="D62" s="17">
        <v>0</v>
      </c>
      <c r="E62" s="17">
        <v>0</v>
      </c>
      <c r="F62" s="17">
        <v>7433.8</v>
      </c>
      <c r="G62" s="17">
        <v>0</v>
      </c>
      <c r="H62" s="17">
        <f t="shared" si="9"/>
        <v>7433.8</v>
      </c>
      <c r="I62" s="17">
        <f t="shared" si="5"/>
        <v>1189.4080000000001</v>
      </c>
      <c r="J62" s="17">
        <f t="shared" ref="J62:J83" si="10">+H62+I62</f>
        <v>8623.2080000000005</v>
      </c>
      <c r="K62" s="19" t="s">
        <v>718</v>
      </c>
      <c r="L62" s="28" t="s">
        <v>86</v>
      </c>
      <c r="M62" s="28" t="s">
        <v>912</v>
      </c>
      <c r="N62" s="30">
        <v>2017</v>
      </c>
      <c r="O62" s="31" t="s">
        <v>915</v>
      </c>
      <c r="P62" s="20" t="s">
        <v>916</v>
      </c>
      <c r="R62" s="4" t="e">
        <f>VLOOKUP(O62,Base!$E:$M,8,FALSE)</f>
        <v>#N/A</v>
      </c>
      <c r="S62" s="4" t="e">
        <f>VLOOKUP(Q62,Base!$D:$M,9,FALSE)</f>
        <v>#N/A</v>
      </c>
      <c r="T62" s="30">
        <v>2017</v>
      </c>
      <c r="U62" s="28" t="s">
        <v>912</v>
      </c>
    </row>
    <row r="63" spans="1:21" s="28" customFormat="1" x14ac:dyDescent="0.3">
      <c r="A63" s="15" t="s">
        <v>746</v>
      </c>
      <c r="B63" s="15" t="s">
        <v>917</v>
      </c>
      <c r="C63" s="16" t="s">
        <v>829</v>
      </c>
      <c r="D63" s="17">
        <v>0</v>
      </c>
      <c r="E63" s="17">
        <v>0</v>
      </c>
      <c r="F63" s="18">
        <v>7433.8</v>
      </c>
      <c r="G63" s="17">
        <v>0</v>
      </c>
      <c r="H63" s="17">
        <f t="shared" si="9"/>
        <v>7433.8</v>
      </c>
      <c r="I63" s="17">
        <f t="shared" si="5"/>
        <v>1189.4080000000001</v>
      </c>
      <c r="J63" s="17">
        <f t="shared" si="10"/>
        <v>8623.2080000000005</v>
      </c>
      <c r="K63" s="19" t="s">
        <v>718</v>
      </c>
      <c r="L63" s="28" t="s">
        <v>86</v>
      </c>
      <c r="M63" s="28" t="s">
        <v>912</v>
      </c>
      <c r="N63" s="30">
        <v>2017</v>
      </c>
      <c r="O63" s="31" t="s">
        <v>561</v>
      </c>
      <c r="P63" s="20" t="s">
        <v>918</v>
      </c>
      <c r="R63" s="4">
        <f>VLOOKUP(O63,Base!$E:$M,8,FALSE)</f>
        <v>2017</v>
      </c>
      <c r="T63" s="30">
        <v>2017</v>
      </c>
      <c r="U63" s="28" t="s">
        <v>912</v>
      </c>
    </row>
    <row r="64" spans="1:21" s="28" customFormat="1" x14ac:dyDescent="0.3">
      <c r="A64" s="15" t="s">
        <v>746</v>
      </c>
      <c r="B64" s="15" t="s">
        <v>919</v>
      </c>
      <c r="C64" s="16" t="s">
        <v>829</v>
      </c>
      <c r="D64" s="17">
        <v>0</v>
      </c>
      <c r="E64" s="17">
        <v>0</v>
      </c>
      <c r="F64" s="17">
        <v>7433.8</v>
      </c>
      <c r="G64" s="17">
        <v>0</v>
      </c>
      <c r="H64" s="17">
        <f t="shared" si="9"/>
        <v>7433.8</v>
      </c>
      <c r="I64" s="17">
        <f t="shared" si="5"/>
        <v>1189.4080000000001</v>
      </c>
      <c r="J64" s="17">
        <f t="shared" si="10"/>
        <v>8623.2080000000005</v>
      </c>
      <c r="K64" s="19" t="s">
        <v>718</v>
      </c>
      <c r="L64" s="28" t="s">
        <v>86</v>
      </c>
      <c r="M64" s="28" t="s">
        <v>912</v>
      </c>
      <c r="N64" s="30">
        <v>2017</v>
      </c>
      <c r="O64" s="31" t="s">
        <v>920</v>
      </c>
      <c r="P64" s="20" t="s">
        <v>921</v>
      </c>
      <c r="R64" s="4" t="e">
        <f>VLOOKUP(O64,Base!$E:$M,8,FALSE)</f>
        <v>#N/A</v>
      </c>
      <c r="S64" s="4" t="e">
        <f>VLOOKUP(Q64,Base!$D:$M,9,FALSE)</f>
        <v>#N/A</v>
      </c>
      <c r="T64" s="30">
        <v>2017</v>
      </c>
      <c r="U64" s="28" t="s">
        <v>912</v>
      </c>
    </row>
    <row r="65" spans="1:21" s="28" customFormat="1" x14ac:dyDescent="0.3">
      <c r="A65" s="15" t="s">
        <v>746</v>
      </c>
      <c r="B65" s="15" t="s">
        <v>922</v>
      </c>
      <c r="C65" s="16" t="s">
        <v>829</v>
      </c>
      <c r="D65" s="17">
        <v>0</v>
      </c>
      <c r="E65" s="17">
        <v>0</v>
      </c>
      <c r="F65" s="18">
        <v>7433.8</v>
      </c>
      <c r="G65" s="17">
        <v>0</v>
      </c>
      <c r="H65" s="17">
        <f t="shared" si="9"/>
        <v>7433.8</v>
      </c>
      <c r="I65" s="17">
        <f t="shared" si="5"/>
        <v>1189.4080000000001</v>
      </c>
      <c r="J65" s="17">
        <f t="shared" si="10"/>
        <v>8623.2080000000005</v>
      </c>
      <c r="K65" s="19" t="s">
        <v>718</v>
      </c>
      <c r="L65" s="28" t="s">
        <v>86</v>
      </c>
      <c r="M65" s="28" t="s">
        <v>912</v>
      </c>
      <c r="N65" s="30">
        <v>2017</v>
      </c>
      <c r="O65" s="31" t="s">
        <v>678</v>
      </c>
      <c r="P65" s="20" t="s">
        <v>923</v>
      </c>
      <c r="R65" s="4">
        <f>VLOOKUP(O65,Base!$E:$M,8,FALSE)</f>
        <v>2017</v>
      </c>
      <c r="T65" s="30">
        <v>2017</v>
      </c>
      <c r="U65" s="28" t="s">
        <v>912</v>
      </c>
    </row>
    <row r="66" spans="1:21" s="28" customFormat="1" x14ac:dyDescent="0.3">
      <c r="A66" s="15" t="s">
        <v>746</v>
      </c>
      <c r="B66" s="15" t="s">
        <v>924</v>
      </c>
      <c r="C66" s="16" t="s">
        <v>829</v>
      </c>
      <c r="D66" s="17">
        <v>0</v>
      </c>
      <c r="E66" s="17">
        <v>0</v>
      </c>
      <c r="F66" s="18">
        <v>7433.8</v>
      </c>
      <c r="G66" s="17">
        <v>0</v>
      </c>
      <c r="H66" s="17">
        <f t="shared" si="9"/>
        <v>7433.8</v>
      </c>
      <c r="I66" s="17">
        <f t="shared" si="5"/>
        <v>1189.4080000000001</v>
      </c>
      <c r="J66" s="17">
        <f t="shared" si="10"/>
        <v>8623.2080000000005</v>
      </c>
      <c r="K66" s="19" t="s">
        <v>718</v>
      </c>
      <c r="L66" s="28" t="s">
        <v>86</v>
      </c>
      <c r="M66" s="28" t="s">
        <v>912</v>
      </c>
      <c r="N66" s="30">
        <v>2017</v>
      </c>
      <c r="O66" s="31" t="s">
        <v>668</v>
      </c>
      <c r="P66" s="20" t="s">
        <v>925</v>
      </c>
      <c r="R66" s="4">
        <f>VLOOKUP(O66,Base!$E:$M,8,FALSE)</f>
        <v>2017</v>
      </c>
      <c r="T66" s="30">
        <v>2017</v>
      </c>
      <c r="U66" s="28" t="s">
        <v>912</v>
      </c>
    </row>
    <row r="67" spans="1:21" s="28" customFormat="1" x14ac:dyDescent="0.3">
      <c r="A67" s="15" t="s">
        <v>746</v>
      </c>
      <c r="B67" s="15" t="s">
        <v>926</v>
      </c>
      <c r="C67" s="16" t="s">
        <v>829</v>
      </c>
      <c r="D67" s="17">
        <v>0</v>
      </c>
      <c r="E67" s="17">
        <v>0</v>
      </c>
      <c r="F67" s="18">
        <v>7433.8</v>
      </c>
      <c r="G67" s="17">
        <v>0</v>
      </c>
      <c r="H67" s="17">
        <f t="shared" si="9"/>
        <v>7433.8</v>
      </c>
      <c r="I67" s="17">
        <f t="shared" si="5"/>
        <v>1189.4080000000001</v>
      </c>
      <c r="J67" s="17">
        <f t="shared" si="10"/>
        <v>8623.2080000000005</v>
      </c>
      <c r="K67" s="19" t="s">
        <v>718</v>
      </c>
      <c r="L67" s="28" t="s">
        <v>86</v>
      </c>
      <c r="M67" s="28" t="s">
        <v>912</v>
      </c>
      <c r="N67" s="30">
        <v>2017</v>
      </c>
      <c r="O67" s="31" t="s">
        <v>302</v>
      </c>
      <c r="P67" s="20" t="s">
        <v>927</v>
      </c>
      <c r="R67" s="4">
        <f>VLOOKUP(O67,Base!$E:$M,8,FALSE)</f>
        <v>2017</v>
      </c>
      <c r="T67" s="30">
        <v>2017</v>
      </c>
      <c r="U67" s="28" t="s">
        <v>912</v>
      </c>
    </row>
    <row r="68" spans="1:21" s="28" customFormat="1" x14ac:dyDescent="0.3">
      <c r="A68" s="15" t="s">
        <v>746</v>
      </c>
      <c r="B68" s="15" t="s">
        <v>928</v>
      </c>
      <c r="C68" s="16" t="s">
        <v>829</v>
      </c>
      <c r="D68" s="17">
        <v>0</v>
      </c>
      <c r="E68" s="17">
        <v>0</v>
      </c>
      <c r="F68" s="18">
        <v>7433.8</v>
      </c>
      <c r="G68" s="17">
        <v>0</v>
      </c>
      <c r="H68" s="17">
        <f t="shared" si="9"/>
        <v>7433.8</v>
      </c>
      <c r="I68" s="17">
        <f t="shared" si="5"/>
        <v>1189.4080000000001</v>
      </c>
      <c r="J68" s="17">
        <f t="shared" si="10"/>
        <v>8623.2080000000005</v>
      </c>
      <c r="K68" s="19" t="s">
        <v>718</v>
      </c>
      <c r="L68" s="28" t="s">
        <v>86</v>
      </c>
      <c r="M68" s="28" t="s">
        <v>912</v>
      </c>
      <c r="N68" s="30">
        <v>2017</v>
      </c>
      <c r="O68" s="31" t="s">
        <v>667</v>
      </c>
      <c r="P68" s="20" t="s">
        <v>929</v>
      </c>
      <c r="R68" s="4">
        <f>VLOOKUP(O68,Base!$E:$M,8,FALSE)</f>
        <v>2017</v>
      </c>
      <c r="T68" s="30">
        <v>2017</v>
      </c>
      <c r="U68" s="28" t="s">
        <v>912</v>
      </c>
    </row>
    <row r="69" spans="1:21" s="28" customFormat="1" x14ac:dyDescent="0.3">
      <c r="A69" s="15" t="s">
        <v>746</v>
      </c>
      <c r="B69" s="15" t="s">
        <v>930</v>
      </c>
      <c r="C69" s="16" t="s">
        <v>829</v>
      </c>
      <c r="D69" s="17">
        <v>0</v>
      </c>
      <c r="E69" s="17">
        <v>0</v>
      </c>
      <c r="F69" s="18">
        <v>7433.8</v>
      </c>
      <c r="G69" s="17">
        <v>0</v>
      </c>
      <c r="H69" s="17">
        <f t="shared" si="9"/>
        <v>7433.8</v>
      </c>
      <c r="I69" s="17">
        <f t="shared" si="5"/>
        <v>1189.4080000000001</v>
      </c>
      <c r="J69" s="17">
        <f t="shared" si="10"/>
        <v>8623.2080000000005</v>
      </c>
      <c r="K69" s="19" t="s">
        <v>718</v>
      </c>
      <c r="L69" s="28" t="s">
        <v>86</v>
      </c>
      <c r="M69" s="28" t="s">
        <v>912</v>
      </c>
      <c r="N69" s="30">
        <v>2017</v>
      </c>
      <c r="O69" s="31" t="s">
        <v>931</v>
      </c>
      <c r="P69" s="20" t="s">
        <v>932</v>
      </c>
      <c r="R69" s="4" t="e">
        <f>VLOOKUP(O69,Base!$E:$M,8,FALSE)</f>
        <v>#N/A</v>
      </c>
      <c r="S69" s="4" t="e">
        <f>VLOOKUP(Q69,Base!$D:$M,9,FALSE)</f>
        <v>#N/A</v>
      </c>
      <c r="T69" s="30">
        <v>2017</v>
      </c>
      <c r="U69" s="28" t="s">
        <v>912</v>
      </c>
    </row>
    <row r="70" spans="1:21" s="28" customFormat="1" x14ac:dyDescent="0.3">
      <c r="A70" s="15" t="s">
        <v>746</v>
      </c>
      <c r="B70" s="15" t="s">
        <v>933</v>
      </c>
      <c r="C70" s="16" t="s">
        <v>829</v>
      </c>
      <c r="D70" s="17">
        <v>0</v>
      </c>
      <c r="E70" s="17">
        <v>0</v>
      </c>
      <c r="F70" s="18">
        <v>7433.8</v>
      </c>
      <c r="G70" s="17">
        <v>0</v>
      </c>
      <c r="H70" s="17">
        <f t="shared" si="9"/>
        <v>7433.8</v>
      </c>
      <c r="I70" s="17">
        <f t="shared" si="5"/>
        <v>1189.4080000000001</v>
      </c>
      <c r="J70" s="17">
        <f t="shared" si="10"/>
        <v>8623.2080000000005</v>
      </c>
      <c r="K70" s="19" t="s">
        <v>718</v>
      </c>
      <c r="L70" s="28" t="s">
        <v>86</v>
      </c>
      <c r="M70" s="28" t="s">
        <v>912</v>
      </c>
      <c r="N70" s="30">
        <v>2017</v>
      </c>
      <c r="O70" s="31" t="s">
        <v>296</v>
      </c>
      <c r="P70" s="20" t="s">
        <v>934</v>
      </c>
      <c r="R70" s="4">
        <f>VLOOKUP(O70,Base!$E:$M,8,FALSE)</f>
        <v>2017</v>
      </c>
      <c r="T70" s="30">
        <v>2017</v>
      </c>
      <c r="U70" s="28" t="s">
        <v>912</v>
      </c>
    </row>
    <row r="71" spans="1:21" s="28" customFormat="1" x14ac:dyDescent="0.3">
      <c r="A71" s="15" t="s">
        <v>746</v>
      </c>
      <c r="B71" s="15" t="s">
        <v>935</v>
      </c>
      <c r="C71" s="16" t="s">
        <v>829</v>
      </c>
      <c r="D71" s="17">
        <v>0</v>
      </c>
      <c r="E71" s="17">
        <v>0</v>
      </c>
      <c r="F71" s="18">
        <v>7433.8</v>
      </c>
      <c r="G71" s="17">
        <v>0</v>
      </c>
      <c r="H71" s="17">
        <f t="shared" si="9"/>
        <v>7433.8</v>
      </c>
      <c r="I71" s="17">
        <f t="shared" si="5"/>
        <v>1189.4080000000001</v>
      </c>
      <c r="J71" s="17">
        <f t="shared" si="10"/>
        <v>8623.2080000000005</v>
      </c>
      <c r="K71" s="19" t="s">
        <v>718</v>
      </c>
      <c r="L71" s="28" t="s">
        <v>86</v>
      </c>
      <c r="M71" s="28" t="s">
        <v>912</v>
      </c>
      <c r="N71" s="30">
        <v>2017</v>
      </c>
      <c r="O71" s="31" t="s">
        <v>126</v>
      </c>
      <c r="P71" s="20" t="s">
        <v>936</v>
      </c>
      <c r="R71" s="4">
        <f>VLOOKUP(O71,Base!$E:$M,8,FALSE)</f>
        <v>2017</v>
      </c>
      <c r="T71" s="30">
        <v>2017</v>
      </c>
      <c r="U71" s="28" t="s">
        <v>912</v>
      </c>
    </row>
    <row r="72" spans="1:21" s="28" customFormat="1" x14ac:dyDescent="0.3">
      <c r="A72" s="15" t="s">
        <v>746</v>
      </c>
      <c r="B72" s="15" t="s">
        <v>937</v>
      </c>
      <c r="C72" s="16" t="s">
        <v>829</v>
      </c>
      <c r="D72" s="17">
        <v>0</v>
      </c>
      <c r="E72" s="17">
        <v>0</v>
      </c>
      <c r="F72" s="18">
        <v>7433.8</v>
      </c>
      <c r="G72" s="17">
        <v>0</v>
      </c>
      <c r="H72" s="17">
        <f t="shared" si="9"/>
        <v>7433.8</v>
      </c>
      <c r="I72" s="17">
        <f t="shared" si="5"/>
        <v>1189.4080000000001</v>
      </c>
      <c r="J72" s="17">
        <f t="shared" si="10"/>
        <v>8623.2080000000005</v>
      </c>
      <c r="K72" s="19" t="s">
        <v>718</v>
      </c>
      <c r="L72" s="28" t="s">
        <v>86</v>
      </c>
      <c r="M72" s="28" t="s">
        <v>912</v>
      </c>
      <c r="N72" s="30">
        <v>2017</v>
      </c>
      <c r="O72" s="31" t="s">
        <v>84</v>
      </c>
      <c r="P72" s="20" t="s">
        <v>938</v>
      </c>
      <c r="R72" s="4">
        <f>VLOOKUP(O72,Base!$E:$M,8,FALSE)</f>
        <v>2017</v>
      </c>
      <c r="T72" s="30">
        <v>2017</v>
      </c>
      <c r="U72" s="28" t="s">
        <v>912</v>
      </c>
    </row>
    <row r="73" spans="1:21" s="28" customFormat="1" x14ac:dyDescent="0.3">
      <c r="A73" s="15" t="s">
        <v>746</v>
      </c>
      <c r="B73" s="15" t="s">
        <v>939</v>
      </c>
      <c r="C73" s="16" t="s">
        <v>829</v>
      </c>
      <c r="D73" s="17">
        <v>0</v>
      </c>
      <c r="E73" s="17">
        <v>0</v>
      </c>
      <c r="F73" s="18">
        <v>7433.8</v>
      </c>
      <c r="G73" s="17">
        <v>0</v>
      </c>
      <c r="H73" s="17">
        <f t="shared" si="9"/>
        <v>7433.8</v>
      </c>
      <c r="I73" s="17">
        <f t="shared" si="5"/>
        <v>1189.4080000000001</v>
      </c>
      <c r="J73" s="17">
        <f t="shared" si="10"/>
        <v>8623.2080000000005</v>
      </c>
      <c r="K73" s="19" t="s">
        <v>718</v>
      </c>
      <c r="L73" s="28" t="s">
        <v>86</v>
      </c>
      <c r="M73" s="28" t="s">
        <v>912</v>
      </c>
      <c r="N73" s="30">
        <v>2017</v>
      </c>
      <c r="O73" s="31" t="s">
        <v>299</v>
      </c>
      <c r="P73" s="20" t="s">
        <v>940</v>
      </c>
      <c r="R73" s="4">
        <f>VLOOKUP(O73,Base!$E:$M,8,FALSE)</f>
        <v>2017</v>
      </c>
      <c r="T73" s="30">
        <v>2017</v>
      </c>
      <c r="U73" s="28" t="s">
        <v>912</v>
      </c>
    </row>
    <row r="74" spans="1:21" s="28" customFormat="1" x14ac:dyDescent="0.3">
      <c r="A74" s="15" t="s">
        <v>746</v>
      </c>
      <c r="B74" s="15" t="s">
        <v>941</v>
      </c>
      <c r="C74" s="16" t="s">
        <v>829</v>
      </c>
      <c r="D74" s="17">
        <v>0</v>
      </c>
      <c r="E74" s="17">
        <v>0</v>
      </c>
      <c r="F74" s="17">
        <v>7433.8</v>
      </c>
      <c r="G74" s="17">
        <v>0</v>
      </c>
      <c r="H74" s="17">
        <f t="shared" si="9"/>
        <v>7433.8</v>
      </c>
      <c r="I74" s="17">
        <f t="shared" si="5"/>
        <v>1189.4080000000001</v>
      </c>
      <c r="J74" s="17">
        <f t="shared" si="10"/>
        <v>8623.2080000000005</v>
      </c>
      <c r="K74" s="19" t="s">
        <v>718</v>
      </c>
      <c r="L74" s="28" t="s">
        <v>86</v>
      </c>
      <c r="M74" s="28" t="s">
        <v>912</v>
      </c>
      <c r="N74" s="30">
        <v>2017</v>
      </c>
      <c r="O74" s="31" t="s">
        <v>942</v>
      </c>
      <c r="P74" s="20" t="s">
        <v>943</v>
      </c>
      <c r="R74" s="4" t="e">
        <f>VLOOKUP(O74,Base!$E:$M,8,FALSE)</f>
        <v>#N/A</v>
      </c>
      <c r="S74" s="4" t="e">
        <f>VLOOKUP(Q74,Base!$D:$M,9,FALSE)</f>
        <v>#N/A</v>
      </c>
      <c r="T74" s="30">
        <v>2017</v>
      </c>
      <c r="U74" s="28" t="s">
        <v>912</v>
      </c>
    </row>
    <row r="75" spans="1:21" s="28" customFormat="1" x14ac:dyDescent="0.3">
      <c r="A75" s="15" t="s">
        <v>746</v>
      </c>
      <c r="B75" s="15" t="s">
        <v>944</v>
      </c>
      <c r="C75" s="16" t="s">
        <v>829</v>
      </c>
      <c r="D75" s="17">
        <v>0</v>
      </c>
      <c r="E75" s="17">
        <v>0</v>
      </c>
      <c r="F75" s="18">
        <v>7433.8</v>
      </c>
      <c r="G75" s="17">
        <v>0</v>
      </c>
      <c r="H75" s="17">
        <f t="shared" si="9"/>
        <v>7433.8</v>
      </c>
      <c r="I75" s="17">
        <f t="shared" si="5"/>
        <v>1189.4080000000001</v>
      </c>
      <c r="J75" s="17">
        <f t="shared" si="10"/>
        <v>8623.2080000000005</v>
      </c>
      <c r="K75" s="19" t="s">
        <v>718</v>
      </c>
      <c r="L75" s="28" t="s">
        <v>86</v>
      </c>
      <c r="M75" s="28" t="s">
        <v>912</v>
      </c>
      <c r="N75" s="30">
        <v>2017</v>
      </c>
      <c r="O75" s="31" t="s">
        <v>945</v>
      </c>
      <c r="P75" s="20" t="s">
        <v>946</v>
      </c>
      <c r="R75" s="4" t="e">
        <f>VLOOKUP(O75,Base!$E:$M,8,FALSE)</f>
        <v>#N/A</v>
      </c>
      <c r="S75" s="4" t="e">
        <f>VLOOKUP(Q75,Base!$D:$M,9,FALSE)</f>
        <v>#N/A</v>
      </c>
      <c r="T75" s="30">
        <v>2017</v>
      </c>
      <c r="U75" s="28" t="s">
        <v>912</v>
      </c>
    </row>
    <row r="76" spans="1:21" s="28" customFormat="1" x14ac:dyDescent="0.3">
      <c r="A76" s="15" t="s">
        <v>746</v>
      </c>
      <c r="B76" s="15" t="s">
        <v>947</v>
      </c>
      <c r="C76" s="16" t="s">
        <v>829</v>
      </c>
      <c r="D76" s="17">
        <v>0</v>
      </c>
      <c r="E76" s="17">
        <v>0</v>
      </c>
      <c r="F76" s="17">
        <v>7433.8</v>
      </c>
      <c r="G76" s="17">
        <v>0</v>
      </c>
      <c r="H76" s="17">
        <f t="shared" si="9"/>
        <v>7433.8</v>
      </c>
      <c r="I76" s="17">
        <f t="shared" si="5"/>
        <v>1189.4080000000001</v>
      </c>
      <c r="J76" s="17">
        <f t="shared" si="10"/>
        <v>8623.2080000000005</v>
      </c>
      <c r="K76" s="19" t="s">
        <v>718</v>
      </c>
      <c r="L76" s="28" t="s">
        <v>86</v>
      </c>
      <c r="M76" s="28" t="s">
        <v>912</v>
      </c>
      <c r="N76" s="30">
        <v>2017</v>
      </c>
      <c r="O76" s="31" t="s">
        <v>948</v>
      </c>
      <c r="P76" s="20" t="s">
        <v>949</v>
      </c>
      <c r="R76" s="4" t="e">
        <f>VLOOKUP(O76,Base!$E:$M,8,FALSE)</f>
        <v>#N/A</v>
      </c>
      <c r="S76" s="4" t="e">
        <f>VLOOKUP(Q76,Base!$D:$M,9,FALSE)</f>
        <v>#N/A</v>
      </c>
      <c r="T76" s="30">
        <v>2017</v>
      </c>
      <c r="U76" s="28" t="s">
        <v>912</v>
      </c>
    </row>
    <row r="77" spans="1:21" s="28" customFormat="1" x14ac:dyDescent="0.3">
      <c r="A77" s="15" t="s">
        <v>746</v>
      </c>
      <c r="B77" s="15" t="s">
        <v>950</v>
      </c>
      <c r="C77" s="16" t="s">
        <v>829</v>
      </c>
      <c r="D77" s="17">
        <v>0</v>
      </c>
      <c r="E77" s="17">
        <v>0</v>
      </c>
      <c r="F77" s="18">
        <v>7433.8</v>
      </c>
      <c r="G77" s="17">
        <v>0</v>
      </c>
      <c r="H77" s="17">
        <f t="shared" si="9"/>
        <v>7433.8</v>
      </c>
      <c r="I77" s="17">
        <f t="shared" si="5"/>
        <v>1189.4080000000001</v>
      </c>
      <c r="J77" s="17">
        <f t="shared" si="10"/>
        <v>8623.2080000000005</v>
      </c>
      <c r="K77" s="19" t="s">
        <v>718</v>
      </c>
      <c r="L77" s="28" t="s">
        <v>86</v>
      </c>
      <c r="M77" s="28" t="s">
        <v>912</v>
      </c>
      <c r="N77" s="30">
        <v>2017</v>
      </c>
      <c r="O77" s="31" t="s">
        <v>54</v>
      </c>
      <c r="P77" s="20" t="s">
        <v>951</v>
      </c>
      <c r="R77" s="4">
        <f>VLOOKUP(O77,Base!$E:$M,8,FALSE)</f>
        <v>2017</v>
      </c>
      <c r="T77" s="30">
        <v>2017</v>
      </c>
      <c r="U77" s="28" t="s">
        <v>912</v>
      </c>
    </row>
    <row r="78" spans="1:21" s="28" customFormat="1" x14ac:dyDescent="0.3">
      <c r="A78" s="15" t="s">
        <v>746</v>
      </c>
      <c r="B78" s="15" t="s">
        <v>952</v>
      </c>
      <c r="C78" s="16" t="s">
        <v>829</v>
      </c>
      <c r="D78" s="17">
        <v>0</v>
      </c>
      <c r="E78" s="17">
        <v>0</v>
      </c>
      <c r="F78" s="18">
        <v>7433.8</v>
      </c>
      <c r="G78" s="17">
        <v>0</v>
      </c>
      <c r="H78" s="17">
        <f t="shared" si="9"/>
        <v>7433.8</v>
      </c>
      <c r="I78" s="17">
        <f t="shared" si="5"/>
        <v>1189.4080000000001</v>
      </c>
      <c r="J78" s="17">
        <f t="shared" si="10"/>
        <v>8623.2080000000005</v>
      </c>
      <c r="K78" s="19" t="s">
        <v>718</v>
      </c>
      <c r="L78" s="28" t="s">
        <v>86</v>
      </c>
      <c r="M78" s="28" t="s">
        <v>912</v>
      </c>
      <c r="N78" s="30">
        <v>2017</v>
      </c>
      <c r="O78" s="31" t="s">
        <v>953</v>
      </c>
      <c r="P78" s="20" t="s">
        <v>954</v>
      </c>
      <c r="R78" s="4" t="e">
        <f>VLOOKUP(O78,Base!$E:$M,8,FALSE)</f>
        <v>#N/A</v>
      </c>
      <c r="S78" s="4" t="e">
        <f>VLOOKUP(Q78,Base!$D:$M,9,FALSE)</f>
        <v>#N/A</v>
      </c>
      <c r="T78" s="30">
        <v>2017</v>
      </c>
      <c r="U78" s="28" t="s">
        <v>912</v>
      </c>
    </row>
    <row r="79" spans="1:21" s="28" customFormat="1" x14ac:dyDescent="0.3">
      <c r="A79" s="15" t="s">
        <v>746</v>
      </c>
      <c r="B79" s="15" t="s">
        <v>955</v>
      </c>
      <c r="C79" s="16" t="s">
        <v>829</v>
      </c>
      <c r="D79" s="17">
        <v>0</v>
      </c>
      <c r="E79" s="17">
        <v>0</v>
      </c>
      <c r="F79" s="18">
        <v>7433.8</v>
      </c>
      <c r="G79" s="17">
        <v>0</v>
      </c>
      <c r="H79" s="17">
        <f t="shared" si="9"/>
        <v>7433.8</v>
      </c>
      <c r="I79" s="17">
        <f t="shared" si="5"/>
        <v>1189.4080000000001</v>
      </c>
      <c r="J79" s="17">
        <f t="shared" si="10"/>
        <v>8623.2080000000005</v>
      </c>
      <c r="K79" s="19" t="s">
        <v>718</v>
      </c>
      <c r="L79" s="28" t="s">
        <v>86</v>
      </c>
      <c r="M79" s="28" t="s">
        <v>912</v>
      </c>
      <c r="N79" s="30">
        <v>2017</v>
      </c>
      <c r="O79" s="31" t="s">
        <v>676</v>
      </c>
      <c r="P79" s="20" t="s">
        <v>956</v>
      </c>
      <c r="R79" s="4">
        <f>VLOOKUP(O79,Base!$E:$M,8,FALSE)</f>
        <v>2017</v>
      </c>
      <c r="T79" s="30">
        <v>2017</v>
      </c>
      <c r="U79" s="28" t="s">
        <v>912</v>
      </c>
    </row>
    <row r="80" spans="1:21" s="28" customFormat="1" x14ac:dyDescent="0.3">
      <c r="A80" s="15" t="s">
        <v>746</v>
      </c>
      <c r="B80" s="15" t="s">
        <v>957</v>
      </c>
      <c r="C80" s="16" t="s">
        <v>829</v>
      </c>
      <c r="D80" s="17">
        <v>0</v>
      </c>
      <c r="E80" s="17">
        <v>0</v>
      </c>
      <c r="F80" s="18">
        <v>7433.8</v>
      </c>
      <c r="G80" s="17">
        <v>0</v>
      </c>
      <c r="H80" s="17">
        <f t="shared" si="9"/>
        <v>7433.8</v>
      </c>
      <c r="I80" s="17">
        <f t="shared" ref="I80:I83" si="11">+H80*0.16</f>
        <v>1189.4080000000001</v>
      </c>
      <c r="J80" s="17">
        <f t="shared" si="10"/>
        <v>8623.2080000000005</v>
      </c>
      <c r="K80" s="19" t="s">
        <v>718</v>
      </c>
      <c r="L80" s="28" t="s">
        <v>86</v>
      </c>
      <c r="M80" s="28" t="s">
        <v>912</v>
      </c>
      <c r="N80" s="30">
        <v>2017</v>
      </c>
      <c r="O80" s="31" t="s">
        <v>671</v>
      </c>
      <c r="P80" s="20" t="s">
        <v>958</v>
      </c>
      <c r="R80" s="4">
        <f>VLOOKUP(O80,Base!$E:$M,8,FALSE)</f>
        <v>2017</v>
      </c>
      <c r="T80" s="30">
        <v>2017</v>
      </c>
      <c r="U80" s="28" t="s">
        <v>912</v>
      </c>
    </row>
    <row r="81" spans="1:21" s="28" customFormat="1" x14ac:dyDescent="0.3">
      <c r="A81" s="15" t="s">
        <v>746</v>
      </c>
      <c r="B81" s="15" t="s">
        <v>959</v>
      </c>
      <c r="C81" s="16" t="s">
        <v>829</v>
      </c>
      <c r="D81" s="17">
        <v>0</v>
      </c>
      <c r="E81" s="17">
        <v>0</v>
      </c>
      <c r="F81" s="18">
        <v>7433.8</v>
      </c>
      <c r="G81" s="17">
        <v>0</v>
      </c>
      <c r="H81" s="17">
        <f t="shared" si="9"/>
        <v>7433.8</v>
      </c>
      <c r="I81" s="17">
        <f t="shared" si="11"/>
        <v>1189.4080000000001</v>
      </c>
      <c r="J81" s="17">
        <f t="shared" si="10"/>
        <v>8623.2080000000005</v>
      </c>
      <c r="K81" s="19" t="s">
        <v>718</v>
      </c>
      <c r="L81" s="28" t="s">
        <v>86</v>
      </c>
      <c r="M81" s="28" t="s">
        <v>912</v>
      </c>
      <c r="N81" s="30">
        <v>2017</v>
      </c>
      <c r="O81" s="31" t="s">
        <v>556</v>
      </c>
      <c r="P81" s="20" t="s">
        <v>960</v>
      </c>
      <c r="R81" s="4">
        <f>VLOOKUP(O81,Base!$E:$M,8,FALSE)</f>
        <v>2017</v>
      </c>
      <c r="T81" s="30">
        <v>2017</v>
      </c>
      <c r="U81" s="28" t="s">
        <v>912</v>
      </c>
    </row>
    <row r="82" spans="1:21" s="28" customFormat="1" x14ac:dyDescent="0.3">
      <c r="A82" s="15" t="s">
        <v>746</v>
      </c>
      <c r="B82" s="15" t="s">
        <v>961</v>
      </c>
      <c r="C82" s="16" t="s">
        <v>829</v>
      </c>
      <c r="D82" s="17">
        <v>0</v>
      </c>
      <c r="E82" s="17">
        <v>0</v>
      </c>
      <c r="F82" s="18">
        <v>7433.8</v>
      </c>
      <c r="G82" s="17">
        <v>0</v>
      </c>
      <c r="H82" s="17">
        <f t="shared" si="9"/>
        <v>7433.8</v>
      </c>
      <c r="I82" s="17">
        <f t="shared" si="11"/>
        <v>1189.4080000000001</v>
      </c>
      <c r="J82" s="17">
        <f t="shared" si="10"/>
        <v>8623.2080000000005</v>
      </c>
      <c r="K82" s="19" t="s">
        <v>718</v>
      </c>
      <c r="L82" s="28" t="s">
        <v>86</v>
      </c>
      <c r="M82" s="28" t="s">
        <v>912</v>
      </c>
      <c r="N82" s="30">
        <v>2017</v>
      </c>
      <c r="O82" s="31" t="s">
        <v>100</v>
      </c>
      <c r="P82" s="20" t="s">
        <v>962</v>
      </c>
      <c r="R82" s="4">
        <f>VLOOKUP(O82,Base!$E:$M,8,FALSE)</f>
        <v>2017</v>
      </c>
      <c r="T82" s="30">
        <v>2017</v>
      </c>
      <c r="U82" s="28" t="s">
        <v>912</v>
      </c>
    </row>
    <row r="83" spans="1:21" s="28" customFormat="1" x14ac:dyDescent="0.3">
      <c r="A83" s="15" t="s">
        <v>746</v>
      </c>
      <c r="B83" s="15" t="s">
        <v>963</v>
      </c>
      <c r="C83" s="16" t="s">
        <v>829</v>
      </c>
      <c r="D83" s="17">
        <v>0</v>
      </c>
      <c r="E83" s="17">
        <v>0</v>
      </c>
      <c r="F83" s="18">
        <v>7433.8</v>
      </c>
      <c r="G83" s="17">
        <v>0</v>
      </c>
      <c r="H83" s="17">
        <f t="shared" si="9"/>
        <v>7433.8</v>
      </c>
      <c r="I83" s="17">
        <f t="shared" si="11"/>
        <v>1189.4080000000001</v>
      </c>
      <c r="J83" s="17">
        <f t="shared" si="10"/>
        <v>8623.2080000000005</v>
      </c>
      <c r="K83" s="19" t="s">
        <v>718</v>
      </c>
      <c r="L83" s="28" t="s">
        <v>86</v>
      </c>
      <c r="M83" s="28" t="s">
        <v>912</v>
      </c>
      <c r="N83" s="30">
        <v>2017</v>
      </c>
      <c r="O83" s="31" t="s">
        <v>677</v>
      </c>
      <c r="P83" s="20" t="s">
        <v>964</v>
      </c>
      <c r="R83" s="4">
        <f>VLOOKUP(O83,Base!$E:$M,8,FALSE)</f>
        <v>2017</v>
      </c>
      <c r="T83" s="30">
        <v>2017</v>
      </c>
      <c r="U83" s="28" t="s">
        <v>912</v>
      </c>
    </row>
    <row r="84" spans="1:21" s="28" customFormat="1" x14ac:dyDescent="0.3">
      <c r="A84" s="15" t="s">
        <v>746</v>
      </c>
      <c r="B84" s="15" t="s">
        <v>965</v>
      </c>
      <c r="C84" s="16" t="s">
        <v>829</v>
      </c>
      <c r="D84" s="18">
        <v>0</v>
      </c>
      <c r="E84" s="18">
        <v>0</v>
      </c>
      <c r="F84" s="18">
        <v>1668.35</v>
      </c>
      <c r="G84" s="17">
        <v>0</v>
      </c>
      <c r="H84" s="17">
        <f>+F84+G84</f>
        <v>1668.35</v>
      </c>
      <c r="I84" s="17">
        <f>+H84*0.16</f>
        <v>266.93599999999998</v>
      </c>
      <c r="J84" s="17">
        <f>+H84+I84</f>
        <v>1935.2859999999998</v>
      </c>
      <c r="K84" s="19" t="s">
        <v>797</v>
      </c>
      <c r="L84" s="28" t="s">
        <v>966</v>
      </c>
      <c r="M84" s="28" t="s">
        <v>967</v>
      </c>
      <c r="N84" s="30">
        <v>2017</v>
      </c>
      <c r="O84" s="31" t="s">
        <v>968</v>
      </c>
      <c r="P84" s="20"/>
      <c r="R84" s="4" t="e">
        <f>VLOOKUP(O84,Base!$E:$M,8,FALSE)</f>
        <v>#N/A</v>
      </c>
      <c r="S84" s="4" t="e">
        <f>VLOOKUP(Q84,Base!$D:$M,9,FALSE)</f>
        <v>#N/A</v>
      </c>
      <c r="T84" s="30">
        <v>2017</v>
      </c>
      <c r="U84" s="28" t="s">
        <v>967</v>
      </c>
    </row>
    <row r="85" spans="1:21" s="28" customFormat="1" x14ac:dyDescent="0.3">
      <c r="A85" s="15" t="s">
        <v>746</v>
      </c>
      <c r="B85" s="15" t="s">
        <v>969</v>
      </c>
      <c r="C85" s="16" t="s">
        <v>829</v>
      </c>
      <c r="D85" s="18">
        <v>0</v>
      </c>
      <c r="E85" s="18">
        <v>0</v>
      </c>
      <c r="F85" s="18">
        <v>1668.35</v>
      </c>
      <c r="G85" s="17">
        <v>0</v>
      </c>
      <c r="H85" s="17">
        <f t="shared" ref="H85:H107" si="12">+F85+G85</f>
        <v>1668.35</v>
      </c>
      <c r="I85" s="17">
        <f t="shared" ref="I85:I107" si="13">+H85*0.16</f>
        <v>266.93599999999998</v>
      </c>
      <c r="J85" s="17">
        <f t="shared" ref="J85:J107" si="14">+H85+I85</f>
        <v>1935.2859999999998</v>
      </c>
      <c r="K85" s="19" t="s">
        <v>797</v>
      </c>
      <c r="L85" s="28" t="s">
        <v>966</v>
      </c>
      <c r="M85" s="28" t="s">
        <v>970</v>
      </c>
      <c r="N85" s="30">
        <v>2017</v>
      </c>
      <c r="O85" s="31" t="s">
        <v>971</v>
      </c>
      <c r="P85" s="20"/>
      <c r="R85" s="4" t="e">
        <f>VLOOKUP(O85,Base!$E:$M,8,FALSE)</f>
        <v>#N/A</v>
      </c>
      <c r="S85" s="4" t="e">
        <f>VLOOKUP(Q85,Base!$D:$M,9,FALSE)</f>
        <v>#N/A</v>
      </c>
      <c r="T85" s="30">
        <v>2017</v>
      </c>
      <c r="U85" s="28" t="s">
        <v>970</v>
      </c>
    </row>
    <row r="86" spans="1:21" s="28" customFormat="1" x14ac:dyDescent="0.3">
      <c r="A86" s="15" t="s">
        <v>746</v>
      </c>
      <c r="B86" s="15" t="s">
        <v>972</v>
      </c>
      <c r="C86" s="16" t="s">
        <v>829</v>
      </c>
      <c r="D86" s="18">
        <v>0</v>
      </c>
      <c r="E86" s="18">
        <v>0</v>
      </c>
      <c r="F86" s="18">
        <v>1668.35</v>
      </c>
      <c r="G86" s="17">
        <v>0</v>
      </c>
      <c r="H86" s="17">
        <f t="shared" si="12"/>
        <v>1668.35</v>
      </c>
      <c r="I86" s="17">
        <f t="shared" si="13"/>
        <v>266.93599999999998</v>
      </c>
      <c r="J86" s="17">
        <f t="shared" si="14"/>
        <v>1935.2859999999998</v>
      </c>
      <c r="K86" s="19" t="s">
        <v>797</v>
      </c>
      <c r="L86" s="28" t="s">
        <v>966</v>
      </c>
      <c r="M86" s="28" t="s">
        <v>973</v>
      </c>
      <c r="N86" s="30">
        <v>2017</v>
      </c>
      <c r="O86" s="31" t="s">
        <v>974</v>
      </c>
      <c r="P86" s="20"/>
      <c r="R86" s="4" t="e">
        <f>VLOOKUP(O86,Base!$E:$M,8,FALSE)</f>
        <v>#N/A</v>
      </c>
      <c r="S86" s="4" t="e">
        <f>VLOOKUP(Q86,Base!$D:$M,9,FALSE)</f>
        <v>#N/A</v>
      </c>
      <c r="T86" s="30">
        <v>2017</v>
      </c>
      <c r="U86" s="28" t="s">
        <v>973</v>
      </c>
    </row>
    <row r="87" spans="1:21" s="28" customFormat="1" x14ac:dyDescent="0.3">
      <c r="A87" s="15" t="s">
        <v>746</v>
      </c>
      <c r="B87" s="15" t="s">
        <v>975</v>
      </c>
      <c r="C87" s="16" t="s">
        <v>829</v>
      </c>
      <c r="D87" s="18">
        <v>0</v>
      </c>
      <c r="E87" s="18">
        <v>0</v>
      </c>
      <c r="F87" s="18">
        <v>1668.35</v>
      </c>
      <c r="G87" s="17">
        <v>0</v>
      </c>
      <c r="H87" s="17">
        <f t="shared" si="12"/>
        <v>1668.35</v>
      </c>
      <c r="I87" s="17">
        <f t="shared" si="13"/>
        <v>266.93599999999998</v>
      </c>
      <c r="J87" s="17">
        <f t="shared" si="14"/>
        <v>1935.2859999999998</v>
      </c>
      <c r="K87" s="19" t="s">
        <v>797</v>
      </c>
      <c r="L87" s="28" t="s">
        <v>966</v>
      </c>
      <c r="M87" s="28" t="s">
        <v>976</v>
      </c>
      <c r="N87" s="30">
        <v>2017</v>
      </c>
      <c r="O87" s="31" t="s">
        <v>977</v>
      </c>
      <c r="P87" s="20"/>
      <c r="R87" s="4" t="e">
        <f>VLOOKUP(O87,Base!$E:$M,8,FALSE)</f>
        <v>#N/A</v>
      </c>
      <c r="S87" s="4" t="e">
        <f>VLOOKUP(Q87,Base!$D:$M,9,FALSE)</f>
        <v>#N/A</v>
      </c>
      <c r="T87" s="30">
        <v>2017</v>
      </c>
      <c r="U87" s="28" t="s">
        <v>976</v>
      </c>
    </row>
    <row r="88" spans="1:21" s="28" customFormat="1" x14ac:dyDescent="0.3">
      <c r="A88" s="15" t="s">
        <v>746</v>
      </c>
      <c r="B88" s="15" t="s">
        <v>978</v>
      </c>
      <c r="C88" s="16" t="s">
        <v>829</v>
      </c>
      <c r="D88" s="18">
        <v>0</v>
      </c>
      <c r="E88" s="18">
        <v>0</v>
      </c>
      <c r="F88" s="18">
        <v>1668.35</v>
      </c>
      <c r="G88" s="17">
        <v>0</v>
      </c>
      <c r="H88" s="17">
        <f t="shared" si="12"/>
        <v>1668.35</v>
      </c>
      <c r="I88" s="17">
        <f t="shared" si="13"/>
        <v>266.93599999999998</v>
      </c>
      <c r="J88" s="17">
        <f t="shared" si="14"/>
        <v>1935.2859999999998</v>
      </c>
      <c r="K88" s="19" t="s">
        <v>797</v>
      </c>
      <c r="L88" s="28" t="s">
        <v>966</v>
      </c>
      <c r="M88" s="28" t="s">
        <v>979</v>
      </c>
      <c r="N88" s="30">
        <v>2017</v>
      </c>
      <c r="O88" s="31" t="s">
        <v>980</v>
      </c>
      <c r="P88" s="20"/>
      <c r="R88" s="4" t="e">
        <f>VLOOKUP(O88,Base!$E:$M,8,FALSE)</f>
        <v>#N/A</v>
      </c>
      <c r="S88" s="4" t="e">
        <f>VLOOKUP(Q88,Base!$D:$M,9,FALSE)</f>
        <v>#N/A</v>
      </c>
      <c r="T88" s="30">
        <v>2017</v>
      </c>
      <c r="U88" s="28" t="s">
        <v>979</v>
      </c>
    </row>
    <row r="89" spans="1:21" s="28" customFormat="1" x14ac:dyDescent="0.3">
      <c r="A89" s="15" t="s">
        <v>746</v>
      </c>
      <c r="B89" s="15" t="s">
        <v>981</v>
      </c>
      <c r="C89" s="16" t="s">
        <v>829</v>
      </c>
      <c r="D89" s="18">
        <v>0</v>
      </c>
      <c r="E89" s="18">
        <v>0</v>
      </c>
      <c r="F89" s="18">
        <v>1668.35</v>
      </c>
      <c r="G89" s="17">
        <v>0</v>
      </c>
      <c r="H89" s="17">
        <f t="shared" si="12"/>
        <v>1668.35</v>
      </c>
      <c r="I89" s="17">
        <f t="shared" si="13"/>
        <v>266.93599999999998</v>
      </c>
      <c r="J89" s="17">
        <f t="shared" si="14"/>
        <v>1935.2859999999998</v>
      </c>
      <c r="K89" s="19" t="s">
        <v>797</v>
      </c>
      <c r="L89" s="28" t="s">
        <v>966</v>
      </c>
      <c r="M89" s="28" t="s">
        <v>982</v>
      </c>
      <c r="N89" s="30">
        <v>2017</v>
      </c>
      <c r="O89" s="31" t="s">
        <v>983</v>
      </c>
      <c r="P89" s="20"/>
      <c r="R89" s="4" t="e">
        <f>VLOOKUP(O89,Base!$E:$M,8,FALSE)</f>
        <v>#N/A</v>
      </c>
      <c r="S89" s="4" t="e">
        <f>VLOOKUP(Q89,Base!$D:$M,9,FALSE)</f>
        <v>#N/A</v>
      </c>
      <c r="T89" s="30">
        <v>2017</v>
      </c>
      <c r="U89" s="28" t="s">
        <v>982</v>
      </c>
    </row>
    <row r="90" spans="1:21" s="28" customFormat="1" x14ac:dyDescent="0.3">
      <c r="A90" s="15" t="s">
        <v>746</v>
      </c>
      <c r="B90" s="15" t="s">
        <v>984</v>
      </c>
      <c r="C90" s="16" t="s">
        <v>829</v>
      </c>
      <c r="D90" s="18">
        <v>0</v>
      </c>
      <c r="E90" s="18">
        <v>0</v>
      </c>
      <c r="F90" s="18">
        <v>1668.35</v>
      </c>
      <c r="G90" s="17">
        <v>0</v>
      </c>
      <c r="H90" s="17">
        <f t="shared" si="12"/>
        <v>1668.35</v>
      </c>
      <c r="I90" s="17">
        <f t="shared" si="13"/>
        <v>266.93599999999998</v>
      </c>
      <c r="J90" s="17">
        <f t="shared" si="14"/>
        <v>1935.2859999999998</v>
      </c>
      <c r="K90" s="19" t="s">
        <v>797</v>
      </c>
      <c r="L90" s="28" t="s">
        <v>966</v>
      </c>
      <c r="M90" s="28" t="s">
        <v>985</v>
      </c>
      <c r="N90" s="30">
        <v>2017</v>
      </c>
      <c r="O90" s="31" t="s">
        <v>986</v>
      </c>
      <c r="P90" s="20"/>
      <c r="R90" s="4" t="e">
        <f>VLOOKUP(O90,Base!$E:$M,8,FALSE)</f>
        <v>#N/A</v>
      </c>
      <c r="S90" s="4" t="e">
        <f>VLOOKUP(Q90,Base!$D:$M,9,FALSE)</f>
        <v>#N/A</v>
      </c>
      <c r="T90" s="30">
        <v>2017</v>
      </c>
      <c r="U90" s="28" t="s">
        <v>985</v>
      </c>
    </row>
    <row r="91" spans="1:21" s="28" customFormat="1" x14ac:dyDescent="0.3">
      <c r="A91" s="15" t="s">
        <v>746</v>
      </c>
      <c r="B91" s="15" t="s">
        <v>987</v>
      </c>
      <c r="C91" s="16" t="s">
        <v>829</v>
      </c>
      <c r="D91" s="18">
        <v>0</v>
      </c>
      <c r="E91" s="18">
        <v>0</v>
      </c>
      <c r="F91" s="18">
        <v>1668.35</v>
      </c>
      <c r="G91" s="17">
        <v>0</v>
      </c>
      <c r="H91" s="17">
        <f t="shared" si="12"/>
        <v>1668.35</v>
      </c>
      <c r="I91" s="17">
        <f t="shared" si="13"/>
        <v>266.93599999999998</v>
      </c>
      <c r="J91" s="17">
        <f t="shared" si="14"/>
        <v>1935.2859999999998</v>
      </c>
      <c r="K91" s="19" t="s">
        <v>797</v>
      </c>
      <c r="L91" s="28" t="s">
        <v>966</v>
      </c>
      <c r="M91" s="28" t="s">
        <v>988</v>
      </c>
      <c r="N91" s="30">
        <v>2017</v>
      </c>
      <c r="O91" s="31" t="s">
        <v>989</v>
      </c>
      <c r="P91" s="20"/>
      <c r="R91" s="4" t="e">
        <f>VLOOKUP(O91,Base!$E:$M,8,FALSE)</f>
        <v>#N/A</v>
      </c>
      <c r="S91" s="4" t="e">
        <f>VLOOKUP(Q91,Base!$D:$M,9,FALSE)</f>
        <v>#N/A</v>
      </c>
      <c r="T91" s="30">
        <v>2017</v>
      </c>
      <c r="U91" s="28" t="s">
        <v>988</v>
      </c>
    </row>
    <row r="92" spans="1:21" s="28" customFormat="1" x14ac:dyDescent="0.3">
      <c r="A92" s="15" t="s">
        <v>746</v>
      </c>
      <c r="B92" s="15" t="s">
        <v>990</v>
      </c>
      <c r="C92" s="16" t="s">
        <v>829</v>
      </c>
      <c r="D92" s="18">
        <v>0</v>
      </c>
      <c r="E92" s="18">
        <v>0</v>
      </c>
      <c r="F92" s="18">
        <v>1668.35</v>
      </c>
      <c r="G92" s="17">
        <v>0</v>
      </c>
      <c r="H92" s="17">
        <f t="shared" si="12"/>
        <v>1668.35</v>
      </c>
      <c r="I92" s="17">
        <f t="shared" si="13"/>
        <v>266.93599999999998</v>
      </c>
      <c r="J92" s="17">
        <f t="shared" si="14"/>
        <v>1935.2859999999998</v>
      </c>
      <c r="K92" s="19" t="s">
        <v>797</v>
      </c>
      <c r="L92" s="28" t="s">
        <v>966</v>
      </c>
      <c r="M92" s="28" t="s">
        <v>991</v>
      </c>
      <c r="N92" s="30">
        <v>2017</v>
      </c>
      <c r="O92" s="31" t="s">
        <v>992</v>
      </c>
      <c r="P92" s="20"/>
      <c r="R92" s="4" t="e">
        <f>VLOOKUP(O92,Base!$E:$M,8,FALSE)</f>
        <v>#N/A</v>
      </c>
      <c r="S92" s="4" t="e">
        <f>VLOOKUP(Q92,Base!$D:$M,9,FALSE)</f>
        <v>#N/A</v>
      </c>
      <c r="T92" s="30">
        <v>2017</v>
      </c>
      <c r="U92" s="28" t="s">
        <v>991</v>
      </c>
    </row>
    <row r="93" spans="1:21" s="28" customFormat="1" x14ac:dyDescent="0.3">
      <c r="A93" s="15" t="s">
        <v>746</v>
      </c>
      <c r="B93" s="15" t="s">
        <v>993</v>
      </c>
      <c r="C93" s="16" t="s">
        <v>829</v>
      </c>
      <c r="D93" s="18">
        <v>0</v>
      </c>
      <c r="E93" s="18">
        <v>0</v>
      </c>
      <c r="F93" s="18">
        <v>1668.35</v>
      </c>
      <c r="G93" s="17">
        <v>0</v>
      </c>
      <c r="H93" s="17">
        <f t="shared" si="12"/>
        <v>1668.35</v>
      </c>
      <c r="I93" s="17">
        <f t="shared" si="13"/>
        <v>266.93599999999998</v>
      </c>
      <c r="J93" s="17">
        <f t="shared" si="14"/>
        <v>1935.2859999999998</v>
      </c>
      <c r="K93" s="19" t="s">
        <v>797</v>
      </c>
      <c r="L93" s="28" t="s">
        <v>966</v>
      </c>
      <c r="M93" s="28" t="s">
        <v>994</v>
      </c>
      <c r="N93" s="30">
        <v>2017</v>
      </c>
      <c r="O93" s="31" t="s">
        <v>995</v>
      </c>
      <c r="P93" s="20"/>
      <c r="R93" s="4" t="e">
        <f>VLOOKUP(O93,Base!$E:$M,8,FALSE)</f>
        <v>#N/A</v>
      </c>
      <c r="S93" s="4" t="e">
        <f>VLOOKUP(Q93,Base!$D:$M,9,FALSE)</f>
        <v>#N/A</v>
      </c>
      <c r="T93" s="30">
        <v>2017</v>
      </c>
      <c r="U93" s="28" t="s">
        <v>994</v>
      </c>
    </row>
    <row r="94" spans="1:21" s="28" customFormat="1" x14ac:dyDescent="0.3">
      <c r="A94" s="15" t="s">
        <v>746</v>
      </c>
      <c r="B94" s="15" t="s">
        <v>996</v>
      </c>
      <c r="C94" s="16" t="s">
        <v>829</v>
      </c>
      <c r="D94" s="18">
        <v>0</v>
      </c>
      <c r="E94" s="18">
        <v>0</v>
      </c>
      <c r="F94" s="18">
        <v>1668.35</v>
      </c>
      <c r="G94" s="17">
        <v>0</v>
      </c>
      <c r="H94" s="17">
        <f t="shared" si="12"/>
        <v>1668.35</v>
      </c>
      <c r="I94" s="17">
        <f t="shared" si="13"/>
        <v>266.93599999999998</v>
      </c>
      <c r="J94" s="17">
        <f t="shared" si="14"/>
        <v>1935.2859999999998</v>
      </c>
      <c r="K94" s="19" t="s">
        <v>797</v>
      </c>
      <c r="L94" s="28" t="s">
        <v>966</v>
      </c>
      <c r="M94" s="28" t="s">
        <v>997</v>
      </c>
      <c r="N94" s="30">
        <v>2017</v>
      </c>
      <c r="O94" s="31" t="s">
        <v>998</v>
      </c>
      <c r="P94" s="20"/>
      <c r="R94" s="4" t="e">
        <f>VLOOKUP(O94,Base!$E:$M,8,FALSE)</f>
        <v>#N/A</v>
      </c>
      <c r="S94" s="4" t="e">
        <f>VLOOKUP(Q94,Base!$D:$M,9,FALSE)</f>
        <v>#N/A</v>
      </c>
      <c r="T94" s="30">
        <v>2017</v>
      </c>
      <c r="U94" s="28" t="s">
        <v>997</v>
      </c>
    </row>
    <row r="95" spans="1:21" s="28" customFormat="1" x14ac:dyDescent="0.3">
      <c r="A95" s="15" t="s">
        <v>746</v>
      </c>
      <c r="B95" s="15" t="s">
        <v>999</v>
      </c>
      <c r="C95" s="16" t="s">
        <v>829</v>
      </c>
      <c r="D95" s="18">
        <v>0</v>
      </c>
      <c r="E95" s="18">
        <v>0</v>
      </c>
      <c r="F95" s="18">
        <v>1668.35</v>
      </c>
      <c r="G95" s="17">
        <v>0</v>
      </c>
      <c r="H95" s="17">
        <f t="shared" si="12"/>
        <v>1668.35</v>
      </c>
      <c r="I95" s="17">
        <f t="shared" si="13"/>
        <v>266.93599999999998</v>
      </c>
      <c r="J95" s="17">
        <f t="shared" si="14"/>
        <v>1935.2859999999998</v>
      </c>
      <c r="K95" s="19" t="s">
        <v>797</v>
      </c>
      <c r="L95" s="28" t="s">
        <v>966</v>
      </c>
      <c r="M95" s="28" t="s">
        <v>1000</v>
      </c>
      <c r="N95" s="30">
        <v>2017</v>
      </c>
      <c r="O95" s="31" t="s">
        <v>1001</v>
      </c>
      <c r="P95" s="20"/>
      <c r="R95" s="4" t="e">
        <f>VLOOKUP(O95,Base!$E:$M,8,FALSE)</f>
        <v>#N/A</v>
      </c>
      <c r="S95" s="4" t="e">
        <f>VLOOKUP(Q95,Base!$D:$M,9,FALSE)</f>
        <v>#N/A</v>
      </c>
      <c r="T95" s="30">
        <v>2017</v>
      </c>
      <c r="U95" s="28" t="s">
        <v>1000</v>
      </c>
    </row>
    <row r="96" spans="1:21" s="28" customFormat="1" x14ac:dyDescent="0.3">
      <c r="A96" s="15" t="s">
        <v>746</v>
      </c>
      <c r="B96" s="15" t="s">
        <v>1002</v>
      </c>
      <c r="C96" s="16" t="s">
        <v>829</v>
      </c>
      <c r="D96" s="18">
        <v>0</v>
      </c>
      <c r="E96" s="18">
        <v>0</v>
      </c>
      <c r="F96" s="18">
        <v>1668.35</v>
      </c>
      <c r="G96" s="17">
        <v>0</v>
      </c>
      <c r="H96" s="17">
        <f t="shared" si="12"/>
        <v>1668.35</v>
      </c>
      <c r="I96" s="17">
        <f t="shared" si="13"/>
        <v>266.93599999999998</v>
      </c>
      <c r="J96" s="17">
        <f t="shared" si="14"/>
        <v>1935.2859999999998</v>
      </c>
      <c r="K96" s="19" t="s">
        <v>797</v>
      </c>
      <c r="L96" s="28" t="s">
        <v>966</v>
      </c>
      <c r="M96" s="28" t="s">
        <v>1003</v>
      </c>
      <c r="N96" s="30">
        <v>2017</v>
      </c>
      <c r="O96" s="31" t="s">
        <v>1004</v>
      </c>
      <c r="P96" s="20"/>
      <c r="R96" s="4" t="e">
        <f>VLOOKUP(O96,Base!$E:$M,8,FALSE)</f>
        <v>#N/A</v>
      </c>
      <c r="S96" s="4" t="e">
        <f>VLOOKUP(Q96,Base!$D:$M,9,FALSE)</f>
        <v>#N/A</v>
      </c>
      <c r="T96" s="30">
        <v>2017</v>
      </c>
      <c r="U96" s="28" t="s">
        <v>1003</v>
      </c>
    </row>
    <row r="97" spans="1:21" s="28" customFormat="1" x14ac:dyDescent="0.3">
      <c r="A97" s="15" t="s">
        <v>746</v>
      </c>
      <c r="B97" s="15" t="s">
        <v>1005</v>
      </c>
      <c r="C97" s="16" t="s">
        <v>829</v>
      </c>
      <c r="D97" s="18">
        <v>0</v>
      </c>
      <c r="E97" s="18">
        <v>0</v>
      </c>
      <c r="F97" s="18">
        <v>1668.35</v>
      </c>
      <c r="G97" s="17">
        <v>0</v>
      </c>
      <c r="H97" s="17">
        <f t="shared" si="12"/>
        <v>1668.35</v>
      </c>
      <c r="I97" s="17">
        <f t="shared" si="13"/>
        <v>266.93599999999998</v>
      </c>
      <c r="J97" s="17">
        <f t="shared" si="14"/>
        <v>1935.2859999999998</v>
      </c>
      <c r="K97" s="19" t="s">
        <v>797</v>
      </c>
      <c r="L97" s="28" t="s">
        <v>966</v>
      </c>
      <c r="M97" s="28" t="s">
        <v>1006</v>
      </c>
      <c r="N97" s="30">
        <v>2017</v>
      </c>
      <c r="O97" s="31" t="s">
        <v>1007</v>
      </c>
      <c r="P97" s="20"/>
      <c r="R97" s="4" t="e">
        <f>VLOOKUP(O97,Base!$E:$M,8,FALSE)</f>
        <v>#N/A</v>
      </c>
      <c r="S97" s="4" t="e">
        <f>VLOOKUP(Q97,Base!$D:$M,9,FALSE)</f>
        <v>#N/A</v>
      </c>
      <c r="T97" s="30">
        <v>2017</v>
      </c>
      <c r="U97" s="28" t="s">
        <v>1006</v>
      </c>
    </row>
    <row r="98" spans="1:21" s="28" customFormat="1" x14ac:dyDescent="0.3">
      <c r="A98" s="15" t="s">
        <v>746</v>
      </c>
      <c r="B98" s="15" t="s">
        <v>1008</v>
      </c>
      <c r="C98" s="16" t="s">
        <v>829</v>
      </c>
      <c r="D98" s="18">
        <v>0</v>
      </c>
      <c r="E98" s="18">
        <v>0</v>
      </c>
      <c r="F98" s="18">
        <v>1668.35</v>
      </c>
      <c r="G98" s="17">
        <v>0</v>
      </c>
      <c r="H98" s="17">
        <f t="shared" si="12"/>
        <v>1668.35</v>
      </c>
      <c r="I98" s="17">
        <f t="shared" si="13"/>
        <v>266.93599999999998</v>
      </c>
      <c r="J98" s="17">
        <f t="shared" si="14"/>
        <v>1935.2859999999998</v>
      </c>
      <c r="K98" s="19" t="s">
        <v>797</v>
      </c>
      <c r="L98" s="28" t="s">
        <v>966</v>
      </c>
      <c r="M98" s="28" t="s">
        <v>1009</v>
      </c>
      <c r="N98" s="30">
        <v>2017</v>
      </c>
      <c r="O98" s="31" t="s">
        <v>1010</v>
      </c>
      <c r="P98" s="20"/>
      <c r="R98" s="4" t="e">
        <f>VLOOKUP(O98,Base!$E:$M,8,FALSE)</f>
        <v>#N/A</v>
      </c>
      <c r="S98" s="4" t="e">
        <f>VLOOKUP(Q98,Base!$D:$M,9,FALSE)</f>
        <v>#N/A</v>
      </c>
      <c r="T98" s="30">
        <v>2017</v>
      </c>
      <c r="U98" s="28" t="s">
        <v>1009</v>
      </c>
    </row>
    <row r="99" spans="1:21" s="28" customFormat="1" x14ac:dyDescent="0.3">
      <c r="A99" s="15" t="s">
        <v>746</v>
      </c>
      <c r="B99" s="15" t="s">
        <v>1011</v>
      </c>
      <c r="C99" s="16" t="s">
        <v>829</v>
      </c>
      <c r="D99" s="18">
        <v>0</v>
      </c>
      <c r="E99" s="18">
        <v>0</v>
      </c>
      <c r="F99" s="18">
        <v>1668.35</v>
      </c>
      <c r="G99" s="17">
        <v>0</v>
      </c>
      <c r="H99" s="17">
        <f t="shared" si="12"/>
        <v>1668.35</v>
      </c>
      <c r="I99" s="17">
        <f t="shared" si="13"/>
        <v>266.93599999999998</v>
      </c>
      <c r="J99" s="17">
        <f t="shared" si="14"/>
        <v>1935.2859999999998</v>
      </c>
      <c r="K99" s="19" t="s">
        <v>797</v>
      </c>
      <c r="L99" s="28" t="s">
        <v>966</v>
      </c>
      <c r="M99" s="28" t="s">
        <v>1012</v>
      </c>
      <c r="N99" s="30">
        <v>2017</v>
      </c>
      <c r="O99" s="31" t="s">
        <v>1013</v>
      </c>
      <c r="P99" s="20"/>
      <c r="R99" s="4" t="e">
        <f>VLOOKUP(O99,Base!$E:$M,8,FALSE)</f>
        <v>#N/A</v>
      </c>
      <c r="S99" s="4" t="e">
        <f>VLOOKUP(Q99,Base!$D:$M,9,FALSE)</f>
        <v>#N/A</v>
      </c>
      <c r="T99" s="30">
        <v>2017</v>
      </c>
      <c r="U99" s="28" t="s">
        <v>1012</v>
      </c>
    </row>
    <row r="100" spans="1:21" s="28" customFormat="1" x14ac:dyDescent="0.3">
      <c r="A100" s="15" t="s">
        <v>746</v>
      </c>
      <c r="B100" s="15" t="s">
        <v>1014</v>
      </c>
      <c r="C100" s="16" t="s">
        <v>829</v>
      </c>
      <c r="D100" s="18">
        <v>0</v>
      </c>
      <c r="E100" s="18">
        <v>0</v>
      </c>
      <c r="F100" s="18">
        <v>1668.35</v>
      </c>
      <c r="G100" s="17">
        <v>0</v>
      </c>
      <c r="H100" s="17">
        <f t="shared" si="12"/>
        <v>1668.35</v>
      </c>
      <c r="I100" s="17">
        <f t="shared" si="13"/>
        <v>266.93599999999998</v>
      </c>
      <c r="J100" s="17">
        <f t="shared" si="14"/>
        <v>1935.2859999999998</v>
      </c>
      <c r="K100" s="19" t="s">
        <v>797</v>
      </c>
      <c r="L100" s="28" t="s">
        <v>966</v>
      </c>
      <c r="M100" s="28" t="s">
        <v>1015</v>
      </c>
      <c r="N100" s="30">
        <v>2017</v>
      </c>
      <c r="O100" s="31" t="s">
        <v>1016</v>
      </c>
      <c r="P100" s="20"/>
      <c r="R100" s="4" t="e">
        <f>VLOOKUP(O100,Base!$E:$M,8,FALSE)</f>
        <v>#N/A</v>
      </c>
      <c r="S100" s="4" t="e">
        <f>VLOOKUP(Q100,Base!$D:$M,9,FALSE)</f>
        <v>#N/A</v>
      </c>
      <c r="T100" s="30">
        <v>2017</v>
      </c>
      <c r="U100" s="28" t="s">
        <v>1015</v>
      </c>
    </row>
    <row r="101" spans="1:21" s="28" customFormat="1" x14ac:dyDescent="0.3">
      <c r="A101" s="15" t="s">
        <v>746</v>
      </c>
      <c r="B101" s="15" t="s">
        <v>1017</v>
      </c>
      <c r="C101" s="16" t="s">
        <v>829</v>
      </c>
      <c r="D101" s="18">
        <v>0</v>
      </c>
      <c r="E101" s="18">
        <v>0</v>
      </c>
      <c r="F101" s="18">
        <v>1668.35</v>
      </c>
      <c r="G101" s="17">
        <v>0</v>
      </c>
      <c r="H101" s="17">
        <f t="shared" si="12"/>
        <v>1668.35</v>
      </c>
      <c r="I101" s="17">
        <f t="shared" si="13"/>
        <v>266.93599999999998</v>
      </c>
      <c r="J101" s="17">
        <f t="shared" si="14"/>
        <v>1935.2859999999998</v>
      </c>
      <c r="K101" s="19" t="s">
        <v>797</v>
      </c>
      <c r="L101" s="28" t="s">
        <v>966</v>
      </c>
      <c r="M101" s="28" t="s">
        <v>1018</v>
      </c>
      <c r="N101" s="30">
        <v>2017</v>
      </c>
      <c r="O101" s="31" t="s">
        <v>1019</v>
      </c>
      <c r="P101" s="20"/>
      <c r="R101" s="4" t="e">
        <f>VLOOKUP(O101,Base!$E:$M,8,FALSE)</f>
        <v>#N/A</v>
      </c>
      <c r="S101" s="4" t="e">
        <f>VLOOKUP(Q101,Base!$D:$M,9,FALSE)</f>
        <v>#N/A</v>
      </c>
      <c r="T101" s="30">
        <v>2017</v>
      </c>
      <c r="U101" s="28" t="s">
        <v>1018</v>
      </c>
    </row>
    <row r="102" spans="1:21" s="28" customFormat="1" x14ac:dyDescent="0.3">
      <c r="A102" s="15" t="s">
        <v>746</v>
      </c>
      <c r="B102" s="15" t="s">
        <v>1020</v>
      </c>
      <c r="C102" s="16" t="s">
        <v>829</v>
      </c>
      <c r="D102" s="18">
        <v>0</v>
      </c>
      <c r="E102" s="18">
        <v>0</v>
      </c>
      <c r="F102" s="18">
        <v>1668.35</v>
      </c>
      <c r="G102" s="17">
        <v>0</v>
      </c>
      <c r="H102" s="17">
        <f t="shared" si="12"/>
        <v>1668.35</v>
      </c>
      <c r="I102" s="17">
        <f t="shared" si="13"/>
        <v>266.93599999999998</v>
      </c>
      <c r="J102" s="17">
        <f t="shared" si="14"/>
        <v>1935.2859999999998</v>
      </c>
      <c r="K102" s="19" t="s">
        <v>797</v>
      </c>
      <c r="L102" s="28" t="s">
        <v>966</v>
      </c>
      <c r="M102" s="28" t="s">
        <v>1021</v>
      </c>
      <c r="N102" s="30">
        <v>2017</v>
      </c>
      <c r="O102" s="31" t="s">
        <v>1022</v>
      </c>
      <c r="P102" s="20"/>
      <c r="R102" s="4" t="e">
        <f>VLOOKUP(O102,Base!$E:$M,8,FALSE)</f>
        <v>#N/A</v>
      </c>
      <c r="S102" s="4" t="e">
        <f>VLOOKUP(Q102,Base!$D:$M,9,FALSE)</f>
        <v>#N/A</v>
      </c>
      <c r="T102" s="30">
        <v>2017</v>
      </c>
      <c r="U102" s="28" t="s">
        <v>1021</v>
      </c>
    </row>
    <row r="103" spans="1:21" s="28" customFormat="1" x14ac:dyDescent="0.3">
      <c r="A103" s="15" t="s">
        <v>746</v>
      </c>
      <c r="B103" s="15" t="s">
        <v>1023</v>
      </c>
      <c r="C103" s="16" t="s">
        <v>829</v>
      </c>
      <c r="D103" s="18">
        <v>0</v>
      </c>
      <c r="E103" s="18">
        <v>0</v>
      </c>
      <c r="F103" s="18">
        <v>1668.35</v>
      </c>
      <c r="G103" s="17">
        <v>0</v>
      </c>
      <c r="H103" s="17">
        <f t="shared" si="12"/>
        <v>1668.35</v>
      </c>
      <c r="I103" s="17">
        <f t="shared" si="13"/>
        <v>266.93599999999998</v>
      </c>
      <c r="J103" s="17">
        <f t="shared" si="14"/>
        <v>1935.2859999999998</v>
      </c>
      <c r="K103" s="19" t="s">
        <v>797</v>
      </c>
      <c r="L103" s="28" t="s">
        <v>966</v>
      </c>
      <c r="M103" s="28" t="s">
        <v>1024</v>
      </c>
      <c r="N103" s="30">
        <v>2017</v>
      </c>
      <c r="O103" s="31" t="s">
        <v>1025</v>
      </c>
      <c r="P103" s="20"/>
      <c r="R103" s="4" t="e">
        <f>VLOOKUP(O103,Base!$E:$M,8,FALSE)</f>
        <v>#N/A</v>
      </c>
      <c r="S103" s="4" t="e">
        <f>VLOOKUP(Q103,Base!$D:$M,9,FALSE)</f>
        <v>#N/A</v>
      </c>
      <c r="T103" s="30">
        <v>2017</v>
      </c>
      <c r="U103" s="28" t="s">
        <v>1024</v>
      </c>
    </row>
    <row r="104" spans="1:21" s="28" customFormat="1" x14ac:dyDescent="0.3">
      <c r="A104" s="15" t="s">
        <v>746</v>
      </c>
      <c r="B104" s="15" t="s">
        <v>1026</v>
      </c>
      <c r="C104" s="16" t="s">
        <v>829</v>
      </c>
      <c r="D104" s="18">
        <v>0</v>
      </c>
      <c r="E104" s="18">
        <v>0</v>
      </c>
      <c r="F104" s="18">
        <v>1668.35</v>
      </c>
      <c r="G104" s="17">
        <v>0</v>
      </c>
      <c r="H104" s="17">
        <f t="shared" si="12"/>
        <v>1668.35</v>
      </c>
      <c r="I104" s="17">
        <f t="shared" si="13"/>
        <v>266.93599999999998</v>
      </c>
      <c r="J104" s="17">
        <f t="shared" si="14"/>
        <v>1935.2859999999998</v>
      </c>
      <c r="K104" s="19" t="s">
        <v>797</v>
      </c>
      <c r="L104" s="28" t="s">
        <v>966</v>
      </c>
      <c r="M104" s="28" t="s">
        <v>1027</v>
      </c>
      <c r="N104" s="30">
        <v>2017</v>
      </c>
      <c r="O104" s="31" t="s">
        <v>1028</v>
      </c>
      <c r="P104" s="20"/>
      <c r="R104" s="4" t="e">
        <f>VLOOKUP(O104,Base!$E:$M,8,FALSE)</f>
        <v>#N/A</v>
      </c>
      <c r="S104" s="4" t="e">
        <f>VLOOKUP(Q104,Base!$D:$M,9,FALSE)</f>
        <v>#N/A</v>
      </c>
      <c r="T104" s="30">
        <v>2017</v>
      </c>
      <c r="U104" s="28" t="s">
        <v>1027</v>
      </c>
    </row>
    <row r="105" spans="1:21" s="28" customFormat="1" x14ac:dyDescent="0.3">
      <c r="A105" s="15" t="s">
        <v>746</v>
      </c>
      <c r="B105" s="15" t="s">
        <v>1029</v>
      </c>
      <c r="C105" s="16" t="s">
        <v>829</v>
      </c>
      <c r="D105" s="18">
        <v>0</v>
      </c>
      <c r="E105" s="18">
        <v>0</v>
      </c>
      <c r="F105" s="18">
        <v>1668.35</v>
      </c>
      <c r="G105" s="17">
        <v>0</v>
      </c>
      <c r="H105" s="17">
        <f t="shared" si="12"/>
        <v>1668.35</v>
      </c>
      <c r="I105" s="17">
        <f t="shared" si="13"/>
        <v>266.93599999999998</v>
      </c>
      <c r="J105" s="17">
        <f t="shared" si="14"/>
        <v>1935.2859999999998</v>
      </c>
      <c r="K105" s="19" t="s">
        <v>797</v>
      </c>
      <c r="L105" s="28" t="s">
        <v>966</v>
      </c>
      <c r="M105" s="28" t="s">
        <v>1030</v>
      </c>
      <c r="N105" s="30">
        <v>2017</v>
      </c>
      <c r="O105" s="31" t="s">
        <v>1031</v>
      </c>
      <c r="P105" s="20"/>
      <c r="R105" s="4" t="e">
        <f>VLOOKUP(O105,Base!$E:$M,8,FALSE)</f>
        <v>#N/A</v>
      </c>
      <c r="S105" s="4" t="e">
        <f>VLOOKUP(Q105,Base!$D:$M,9,FALSE)</f>
        <v>#N/A</v>
      </c>
      <c r="T105" s="30">
        <v>2017</v>
      </c>
      <c r="U105" s="28" t="s">
        <v>1030</v>
      </c>
    </row>
    <row r="106" spans="1:21" s="28" customFormat="1" x14ac:dyDescent="0.3">
      <c r="A106" s="15" t="s">
        <v>746</v>
      </c>
      <c r="B106" s="15" t="s">
        <v>1032</v>
      </c>
      <c r="C106" s="16" t="s">
        <v>829</v>
      </c>
      <c r="D106" s="18">
        <v>0</v>
      </c>
      <c r="E106" s="18">
        <v>0</v>
      </c>
      <c r="F106" s="18">
        <v>1668.35</v>
      </c>
      <c r="G106" s="17">
        <v>0</v>
      </c>
      <c r="H106" s="17">
        <f t="shared" si="12"/>
        <v>1668.35</v>
      </c>
      <c r="I106" s="17">
        <f t="shared" si="13"/>
        <v>266.93599999999998</v>
      </c>
      <c r="J106" s="17">
        <f t="shared" si="14"/>
        <v>1935.2859999999998</v>
      </c>
      <c r="K106" s="19" t="s">
        <v>797</v>
      </c>
      <c r="L106" s="28" t="s">
        <v>966</v>
      </c>
      <c r="M106" s="28" t="s">
        <v>1033</v>
      </c>
      <c r="N106" s="30">
        <v>2017</v>
      </c>
      <c r="O106" s="31" t="s">
        <v>1034</v>
      </c>
      <c r="P106" s="20"/>
      <c r="R106" s="4" t="e">
        <f>VLOOKUP(O106,Base!$E:$M,8,FALSE)</f>
        <v>#N/A</v>
      </c>
      <c r="S106" s="4" t="e">
        <f>VLOOKUP(Q106,Base!$D:$M,9,FALSE)</f>
        <v>#N/A</v>
      </c>
      <c r="T106" s="30">
        <v>2017</v>
      </c>
      <c r="U106" s="28" t="s">
        <v>1033</v>
      </c>
    </row>
    <row r="107" spans="1:21" s="28" customFormat="1" x14ac:dyDescent="0.3">
      <c r="A107" s="15" t="s">
        <v>746</v>
      </c>
      <c r="B107" s="15" t="s">
        <v>1035</v>
      </c>
      <c r="C107" s="16" t="s">
        <v>829</v>
      </c>
      <c r="D107" s="18">
        <v>0</v>
      </c>
      <c r="E107" s="18">
        <v>0</v>
      </c>
      <c r="F107" s="18">
        <v>1668.35</v>
      </c>
      <c r="G107" s="17">
        <v>0</v>
      </c>
      <c r="H107" s="17">
        <f t="shared" si="12"/>
        <v>1668.35</v>
      </c>
      <c r="I107" s="17">
        <f t="shared" si="13"/>
        <v>266.93599999999998</v>
      </c>
      <c r="J107" s="17">
        <f t="shared" si="14"/>
        <v>1935.2859999999998</v>
      </c>
      <c r="K107" s="19" t="s">
        <v>797</v>
      </c>
      <c r="L107" s="28" t="s">
        <v>966</v>
      </c>
      <c r="M107" s="28" t="s">
        <v>1036</v>
      </c>
      <c r="N107" s="30">
        <v>2017</v>
      </c>
      <c r="O107" s="31" t="s">
        <v>1037</v>
      </c>
      <c r="P107" s="20"/>
      <c r="R107" s="4" t="e">
        <f>VLOOKUP(O107,Base!$E:$M,8,FALSE)</f>
        <v>#N/A</v>
      </c>
      <c r="S107" s="4" t="e">
        <f>VLOOKUP(Q107,Base!$D:$M,9,FALSE)</f>
        <v>#N/A</v>
      </c>
      <c r="T107" s="30">
        <v>2017</v>
      </c>
      <c r="U107" s="28" t="s">
        <v>1036</v>
      </c>
    </row>
    <row r="108" spans="1:21" s="28" customFormat="1" x14ac:dyDescent="0.3">
      <c r="A108" s="15" t="s">
        <v>746</v>
      </c>
      <c r="B108" s="15" t="s">
        <v>1038</v>
      </c>
      <c r="C108" s="16" t="s">
        <v>1039</v>
      </c>
      <c r="D108" s="18">
        <v>23878.21</v>
      </c>
      <c r="E108" s="18">
        <v>208.93</v>
      </c>
      <c r="F108" s="18">
        <v>24087.14</v>
      </c>
      <c r="G108" s="17">
        <v>0</v>
      </c>
      <c r="H108" s="17">
        <f>+F108+G108</f>
        <v>24087.14</v>
      </c>
      <c r="I108" s="17">
        <f>+H108*0.16</f>
        <v>3853.9423999999999</v>
      </c>
      <c r="J108" s="17">
        <f>+H108+I108</f>
        <v>27941.082399999999</v>
      </c>
      <c r="K108" s="19" t="s">
        <v>718</v>
      </c>
      <c r="L108" s="32" t="s">
        <v>86</v>
      </c>
      <c r="M108" s="28" t="s">
        <v>1040</v>
      </c>
      <c r="N108" s="30">
        <v>2017</v>
      </c>
      <c r="O108" s="28" t="s">
        <v>96</v>
      </c>
      <c r="P108" s="28" t="s">
        <v>1041</v>
      </c>
      <c r="Q108" s="28" t="s">
        <v>1042</v>
      </c>
      <c r="R108" s="4">
        <f>VLOOKUP(O108,Base!$E:$M,8,FALSE)</f>
        <v>2017</v>
      </c>
      <c r="T108" s="30">
        <v>2017</v>
      </c>
      <c r="U108" s="28" t="s">
        <v>1040</v>
      </c>
    </row>
    <row r="109" spans="1:21" s="28" customFormat="1" x14ac:dyDescent="0.3">
      <c r="A109" s="15" t="s">
        <v>746</v>
      </c>
      <c r="B109" s="15" t="s">
        <v>1043</v>
      </c>
      <c r="C109" s="16" t="s">
        <v>1039</v>
      </c>
      <c r="D109" s="18">
        <v>23878.21</v>
      </c>
      <c r="E109" s="18">
        <v>208.93</v>
      </c>
      <c r="F109" s="18">
        <v>24087.14</v>
      </c>
      <c r="G109" s="17">
        <v>0</v>
      </c>
      <c r="H109" s="17">
        <f>+F109+G109</f>
        <v>24087.14</v>
      </c>
      <c r="I109" s="17">
        <f>+H109*0.16</f>
        <v>3853.9423999999999</v>
      </c>
      <c r="J109" s="17">
        <f>+H109+I109</f>
        <v>27941.082399999999</v>
      </c>
      <c r="K109" s="19" t="s">
        <v>718</v>
      </c>
      <c r="L109" s="32" t="s">
        <v>86</v>
      </c>
      <c r="M109" s="28" t="s">
        <v>1044</v>
      </c>
      <c r="N109" s="30">
        <v>2017</v>
      </c>
      <c r="O109" s="28" t="s">
        <v>562</v>
      </c>
      <c r="P109" s="28" t="s">
        <v>1045</v>
      </c>
      <c r="Q109" s="28" t="s">
        <v>534</v>
      </c>
      <c r="R109" s="4">
        <f>VLOOKUP(O109,Base!$E:$M,8,FALSE)</f>
        <v>2017</v>
      </c>
      <c r="T109" s="30">
        <v>2017</v>
      </c>
      <c r="U109" s="28" t="s">
        <v>1044</v>
      </c>
    </row>
    <row r="110" spans="1:21" s="28" customFormat="1" x14ac:dyDescent="0.3">
      <c r="A110" s="15" t="s">
        <v>746</v>
      </c>
      <c r="B110" s="15" t="s">
        <v>1046</v>
      </c>
      <c r="C110" s="16" t="s">
        <v>1039</v>
      </c>
      <c r="D110" s="18">
        <v>23878.21</v>
      </c>
      <c r="E110" s="18">
        <v>208.93</v>
      </c>
      <c r="F110" s="18">
        <v>24087.14</v>
      </c>
      <c r="G110" s="17">
        <v>0</v>
      </c>
      <c r="H110" s="17">
        <f>+F110+G110</f>
        <v>24087.14</v>
      </c>
      <c r="I110" s="17">
        <f>+H110*0.16</f>
        <v>3853.9423999999999</v>
      </c>
      <c r="J110" s="17">
        <f>+H110+I110</f>
        <v>27941.082399999999</v>
      </c>
      <c r="K110" s="19" t="s">
        <v>718</v>
      </c>
      <c r="L110" s="32" t="s">
        <v>86</v>
      </c>
      <c r="M110" s="28" t="s">
        <v>1047</v>
      </c>
      <c r="N110" s="30">
        <v>2017</v>
      </c>
      <c r="O110" s="28" t="s">
        <v>1048</v>
      </c>
      <c r="P110" s="28" t="s">
        <v>1049</v>
      </c>
      <c r="Q110" s="28" t="s">
        <v>1050</v>
      </c>
      <c r="R110" s="4" t="e">
        <f>VLOOKUP(O110,Base!$E:$M,8,FALSE)</f>
        <v>#N/A</v>
      </c>
      <c r="S110" s="4" t="e">
        <f>VLOOKUP(Q110,Base!$D:$M,9,FALSE)</f>
        <v>#N/A</v>
      </c>
      <c r="T110" s="30">
        <v>2017</v>
      </c>
      <c r="U110" s="28" t="s">
        <v>1047</v>
      </c>
    </row>
    <row r="111" spans="1:21" s="28" customFormat="1" x14ac:dyDescent="0.3">
      <c r="A111" s="15" t="s">
        <v>746</v>
      </c>
      <c r="B111" s="15" t="s">
        <v>1051</v>
      </c>
      <c r="C111" s="16" t="s">
        <v>1039</v>
      </c>
      <c r="D111" s="18">
        <v>23878.21</v>
      </c>
      <c r="E111" s="18">
        <v>208.93</v>
      </c>
      <c r="F111" s="18">
        <v>24087.14</v>
      </c>
      <c r="G111" s="17">
        <v>0</v>
      </c>
      <c r="H111" s="17">
        <f>+F111+G111</f>
        <v>24087.14</v>
      </c>
      <c r="I111" s="17">
        <f>+H111*0.16</f>
        <v>3853.9423999999999</v>
      </c>
      <c r="J111" s="17">
        <f>+H111+I111</f>
        <v>27941.082399999999</v>
      </c>
      <c r="K111" s="19" t="s">
        <v>718</v>
      </c>
      <c r="L111" s="32" t="s">
        <v>86</v>
      </c>
      <c r="M111" s="28" t="s">
        <v>1052</v>
      </c>
      <c r="N111" s="30">
        <v>2017</v>
      </c>
      <c r="O111" s="28" t="s">
        <v>679</v>
      </c>
      <c r="P111" s="28" t="s">
        <v>1053</v>
      </c>
      <c r="Q111" s="28" t="s">
        <v>1054</v>
      </c>
      <c r="R111" s="4">
        <f>VLOOKUP(O111,Base!$E:$M,8,FALSE)</f>
        <v>2017</v>
      </c>
      <c r="T111" s="30">
        <v>2017</v>
      </c>
      <c r="U111" s="28" t="s">
        <v>1052</v>
      </c>
    </row>
    <row r="112" spans="1:21" s="28" customFormat="1" x14ac:dyDescent="0.3">
      <c r="A112" s="15" t="s">
        <v>746</v>
      </c>
      <c r="B112" s="15" t="s">
        <v>1055</v>
      </c>
      <c r="C112" s="16" t="s">
        <v>1039</v>
      </c>
      <c r="D112" s="18">
        <v>23878.21</v>
      </c>
      <c r="E112" s="18">
        <v>208.93</v>
      </c>
      <c r="F112" s="18">
        <v>24087.14</v>
      </c>
      <c r="G112" s="17">
        <v>0</v>
      </c>
      <c r="H112" s="17">
        <f>+F112+G112</f>
        <v>24087.14</v>
      </c>
      <c r="I112" s="17">
        <f>+H112*0.16</f>
        <v>3853.9423999999999</v>
      </c>
      <c r="J112" s="17">
        <f>+H112+I112</f>
        <v>27941.082399999999</v>
      </c>
      <c r="K112" s="19" t="s">
        <v>718</v>
      </c>
      <c r="L112" s="32" t="s">
        <v>86</v>
      </c>
      <c r="M112" s="28" t="s">
        <v>1056</v>
      </c>
      <c r="N112" s="30">
        <v>2017</v>
      </c>
      <c r="O112" s="28" t="s">
        <v>1057</v>
      </c>
      <c r="P112" s="28" t="s">
        <v>1058</v>
      </c>
      <c r="Q112" s="28" t="s">
        <v>1059</v>
      </c>
      <c r="R112" s="4" t="e">
        <f>VLOOKUP(O112,Base!$E:$M,8,FALSE)</f>
        <v>#N/A</v>
      </c>
      <c r="S112" s="4" t="e">
        <f>VLOOKUP(Q112,Base!$D:$M,9,FALSE)</f>
        <v>#N/A</v>
      </c>
      <c r="T112" s="30">
        <v>2017</v>
      </c>
      <c r="U112" s="28" t="s">
        <v>1056</v>
      </c>
    </row>
    <row r="113" spans="1:21" s="28" customFormat="1" x14ac:dyDescent="0.3">
      <c r="A113" s="15" t="s">
        <v>746</v>
      </c>
      <c r="B113" s="15" t="s">
        <v>1060</v>
      </c>
      <c r="C113" s="16" t="s">
        <v>1039</v>
      </c>
      <c r="D113" s="18">
        <v>15679.37</v>
      </c>
      <c r="E113" s="18">
        <v>137.19</v>
      </c>
      <c r="F113" s="18">
        <v>15816.57</v>
      </c>
      <c r="G113" s="17">
        <v>0</v>
      </c>
      <c r="H113" s="17">
        <f t="shared" ref="H113:H141" si="15">+F113+G113</f>
        <v>15816.57</v>
      </c>
      <c r="I113" s="17">
        <f t="shared" ref="I113:I133" si="16">+H113*0.16</f>
        <v>2530.6511999999998</v>
      </c>
      <c r="J113" s="17">
        <f t="shared" ref="J113:J133" si="17">+H113+I113</f>
        <v>18347.2212</v>
      </c>
      <c r="K113" s="19" t="s">
        <v>718</v>
      </c>
      <c r="L113" s="32" t="s">
        <v>86</v>
      </c>
      <c r="M113" s="28" t="s">
        <v>1061</v>
      </c>
      <c r="N113" s="30">
        <v>2017</v>
      </c>
      <c r="O113" s="31" t="s">
        <v>673</v>
      </c>
      <c r="P113" s="20" t="s">
        <v>1062</v>
      </c>
      <c r="Q113" s="28" t="s">
        <v>1063</v>
      </c>
      <c r="R113" s="4">
        <f>VLOOKUP(O113,Base!$E:$M,8,FALSE)</f>
        <v>2017</v>
      </c>
      <c r="T113" s="30">
        <v>2017</v>
      </c>
      <c r="U113" s="28" t="s">
        <v>1061</v>
      </c>
    </row>
    <row r="114" spans="1:21" s="28" customFormat="1" x14ac:dyDescent="0.3">
      <c r="A114" s="15" t="s">
        <v>746</v>
      </c>
      <c r="B114" s="15" t="s">
        <v>1064</v>
      </c>
      <c r="C114" s="16" t="s">
        <v>1039</v>
      </c>
      <c r="D114" s="18">
        <v>15679.37</v>
      </c>
      <c r="E114" s="18">
        <v>137.19</v>
      </c>
      <c r="F114" s="18">
        <v>15816.57</v>
      </c>
      <c r="G114" s="17">
        <v>0</v>
      </c>
      <c r="H114" s="17">
        <f t="shared" si="15"/>
        <v>15816.57</v>
      </c>
      <c r="I114" s="17">
        <f t="shared" si="16"/>
        <v>2530.6511999999998</v>
      </c>
      <c r="J114" s="17">
        <f t="shared" si="17"/>
        <v>18347.2212</v>
      </c>
      <c r="K114" s="19" t="s">
        <v>718</v>
      </c>
      <c r="L114" s="32" t="s">
        <v>86</v>
      </c>
      <c r="M114" s="28" t="s">
        <v>1065</v>
      </c>
      <c r="N114" s="30">
        <v>2017</v>
      </c>
      <c r="O114" s="31" t="s">
        <v>685</v>
      </c>
      <c r="P114" s="20" t="s">
        <v>1066</v>
      </c>
      <c r="Q114" s="28" t="s">
        <v>1067</v>
      </c>
      <c r="R114" s="4">
        <f>VLOOKUP(O114,Base!$E:$M,8,FALSE)</f>
        <v>2017</v>
      </c>
      <c r="T114" s="30">
        <v>2017</v>
      </c>
      <c r="U114" s="28" t="s">
        <v>1065</v>
      </c>
    </row>
    <row r="115" spans="1:21" s="28" customFormat="1" x14ac:dyDescent="0.3">
      <c r="A115" s="15" t="s">
        <v>746</v>
      </c>
      <c r="B115" s="15" t="s">
        <v>1068</v>
      </c>
      <c r="C115" s="16" t="s">
        <v>1039</v>
      </c>
      <c r="D115" s="18">
        <v>15679.37</v>
      </c>
      <c r="E115" s="18">
        <v>137.19</v>
      </c>
      <c r="F115" s="18">
        <v>15816.57</v>
      </c>
      <c r="G115" s="17">
        <v>0</v>
      </c>
      <c r="H115" s="17">
        <f t="shared" si="15"/>
        <v>15816.57</v>
      </c>
      <c r="I115" s="17">
        <f t="shared" si="16"/>
        <v>2530.6511999999998</v>
      </c>
      <c r="J115" s="17">
        <f t="shared" si="17"/>
        <v>18347.2212</v>
      </c>
      <c r="K115" s="19" t="s">
        <v>718</v>
      </c>
      <c r="L115" s="32" t="s">
        <v>86</v>
      </c>
      <c r="M115" s="28" t="s">
        <v>1069</v>
      </c>
      <c r="N115" s="30">
        <v>2017</v>
      </c>
      <c r="O115" s="31" t="s">
        <v>145</v>
      </c>
      <c r="P115" s="20" t="s">
        <v>1070</v>
      </c>
      <c r="Q115" s="28" t="s">
        <v>1071</v>
      </c>
      <c r="R115" s="4">
        <f>VLOOKUP(O115,Base!$E:$M,8,FALSE)</f>
        <v>2017</v>
      </c>
      <c r="T115" s="30">
        <v>2017</v>
      </c>
      <c r="U115" s="28" t="s">
        <v>1069</v>
      </c>
    </row>
    <row r="116" spans="1:21" s="28" customFormat="1" x14ac:dyDescent="0.3">
      <c r="A116" s="15" t="s">
        <v>746</v>
      </c>
      <c r="B116" s="15" t="s">
        <v>1072</v>
      </c>
      <c r="C116" s="16" t="s">
        <v>1039</v>
      </c>
      <c r="D116" s="18">
        <v>15679.37</v>
      </c>
      <c r="E116" s="18">
        <v>137.19</v>
      </c>
      <c r="F116" s="18">
        <v>15816.57</v>
      </c>
      <c r="G116" s="17">
        <v>0</v>
      </c>
      <c r="H116" s="17">
        <f t="shared" si="15"/>
        <v>15816.57</v>
      </c>
      <c r="I116" s="17">
        <f t="shared" si="16"/>
        <v>2530.6511999999998</v>
      </c>
      <c r="J116" s="17">
        <f t="shared" si="17"/>
        <v>18347.2212</v>
      </c>
      <c r="K116" s="19" t="s">
        <v>718</v>
      </c>
      <c r="L116" s="32" t="s">
        <v>86</v>
      </c>
      <c r="M116" s="28" t="s">
        <v>1073</v>
      </c>
      <c r="N116" s="30">
        <v>2017</v>
      </c>
      <c r="O116" s="31" t="s">
        <v>1074</v>
      </c>
      <c r="P116" s="20" t="s">
        <v>1075</v>
      </c>
      <c r="Q116" s="28" t="s">
        <v>1076</v>
      </c>
      <c r="R116" s="4">
        <f>VLOOKUP(O116,Base!$E:$M,8,FALSE)</f>
        <v>2017</v>
      </c>
      <c r="S116" s="4" t="e">
        <f>VLOOKUP(Q116,Base!$D:$M,9,FALSE)</f>
        <v>#N/A</v>
      </c>
      <c r="T116" s="30">
        <v>2017</v>
      </c>
      <c r="U116" s="28" t="s">
        <v>1073</v>
      </c>
    </row>
    <row r="117" spans="1:21" s="28" customFormat="1" x14ac:dyDescent="0.3">
      <c r="A117" s="15" t="s">
        <v>746</v>
      </c>
      <c r="B117" s="15" t="s">
        <v>1077</v>
      </c>
      <c r="C117" s="16" t="s">
        <v>1039</v>
      </c>
      <c r="D117" s="18">
        <v>15679.37</v>
      </c>
      <c r="E117" s="18">
        <v>137.19</v>
      </c>
      <c r="F117" s="18">
        <v>15816.57</v>
      </c>
      <c r="G117" s="17">
        <v>0</v>
      </c>
      <c r="H117" s="17">
        <f t="shared" si="15"/>
        <v>15816.57</v>
      </c>
      <c r="I117" s="17">
        <f t="shared" si="16"/>
        <v>2530.6511999999998</v>
      </c>
      <c r="J117" s="17">
        <f t="shared" si="17"/>
        <v>18347.2212</v>
      </c>
      <c r="K117" s="19" t="s">
        <v>718</v>
      </c>
      <c r="L117" s="32" t="s">
        <v>86</v>
      </c>
      <c r="M117" s="28" t="s">
        <v>1078</v>
      </c>
      <c r="N117" s="30">
        <v>2017</v>
      </c>
      <c r="O117" s="31" t="s">
        <v>1079</v>
      </c>
      <c r="P117" s="20" t="s">
        <v>1080</v>
      </c>
      <c r="Q117" s="28" t="s">
        <v>1081</v>
      </c>
      <c r="R117" s="4">
        <f>VLOOKUP(O117,Base!$E:$M,8,FALSE)</f>
        <v>2017</v>
      </c>
      <c r="S117" s="4" t="e">
        <f>VLOOKUP(Q117,Base!$D:$M,9,FALSE)</f>
        <v>#N/A</v>
      </c>
      <c r="T117" s="30">
        <v>2017</v>
      </c>
      <c r="U117" s="28" t="s">
        <v>1078</v>
      </c>
    </row>
    <row r="118" spans="1:21" s="28" customFormat="1" x14ac:dyDescent="0.3">
      <c r="A118" s="15" t="s">
        <v>746</v>
      </c>
      <c r="B118" s="15" t="s">
        <v>1082</v>
      </c>
      <c r="C118" s="16" t="s">
        <v>1039</v>
      </c>
      <c r="D118" s="18">
        <v>15679.37</v>
      </c>
      <c r="E118" s="18">
        <v>137.19</v>
      </c>
      <c r="F118" s="18">
        <v>15816.57</v>
      </c>
      <c r="G118" s="17">
        <v>0</v>
      </c>
      <c r="H118" s="17">
        <f t="shared" si="15"/>
        <v>15816.57</v>
      </c>
      <c r="I118" s="17">
        <f t="shared" si="16"/>
        <v>2530.6511999999998</v>
      </c>
      <c r="J118" s="17">
        <f t="shared" si="17"/>
        <v>18347.2212</v>
      </c>
      <c r="K118" s="19" t="s">
        <v>718</v>
      </c>
      <c r="L118" s="32" t="s">
        <v>86</v>
      </c>
      <c r="M118" s="28" t="s">
        <v>1083</v>
      </c>
      <c r="N118" s="30">
        <v>2017</v>
      </c>
      <c r="O118" s="31" t="s">
        <v>1084</v>
      </c>
      <c r="P118" s="20" t="s">
        <v>1085</v>
      </c>
      <c r="Q118" s="28" t="s">
        <v>1086</v>
      </c>
      <c r="R118" s="4">
        <f>VLOOKUP(O118,Base!$E:$M,8,FALSE)</f>
        <v>2017</v>
      </c>
      <c r="S118" s="4" t="e">
        <f>VLOOKUP(Q118,Base!$D:$M,9,FALSE)</f>
        <v>#N/A</v>
      </c>
      <c r="T118" s="30">
        <v>2017</v>
      </c>
      <c r="U118" s="28" t="s">
        <v>1083</v>
      </c>
    </row>
    <row r="119" spans="1:21" s="28" customFormat="1" x14ac:dyDescent="0.3">
      <c r="A119" s="15" t="s">
        <v>746</v>
      </c>
      <c r="B119" s="15" t="s">
        <v>1087</v>
      </c>
      <c r="C119" s="16" t="s">
        <v>1039</v>
      </c>
      <c r="D119" s="18">
        <v>15679.37</v>
      </c>
      <c r="E119" s="18">
        <v>137.19</v>
      </c>
      <c r="F119" s="18">
        <v>15816.57</v>
      </c>
      <c r="G119" s="17">
        <v>0</v>
      </c>
      <c r="H119" s="17">
        <f t="shared" si="15"/>
        <v>15816.57</v>
      </c>
      <c r="I119" s="17">
        <f t="shared" si="16"/>
        <v>2530.6511999999998</v>
      </c>
      <c r="J119" s="17">
        <f t="shared" si="17"/>
        <v>18347.2212</v>
      </c>
      <c r="K119" s="19" t="s">
        <v>718</v>
      </c>
      <c r="L119" s="32" t="s">
        <v>86</v>
      </c>
      <c r="M119" s="28" t="s">
        <v>1088</v>
      </c>
      <c r="N119" s="30">
        <v>2017</v>
      </c>
      <c r="O119" s="31" t="s">
        <v>1089</v>
      </c>
      <c r="P119" s="20" t="s">
        <v>1090</v>
      </c>
      <c r="Q119" s="28" t="s">
        <v>533</v>
      </c>
      <c r="R119" s="4" t="s">
        <v>489</v>
      </c>
      <c r="S119" s="4">
        <f>VLOOKUP(Q119,Base!$D:$M,9,FALSE)</f>
        <v>2017</v>
      </c>
      <c r="T119" s="30">
        <v>2017</v>
      </c>
      <c r="U119" s="28" t="s">
        <v>1088</v>
      </c>
    </row>
    <row r="120" spans="1:21" s="28" customFormat="1" x14ac:dyDescent="0.3">
      <c r="A120" s="15" t="s">
        <v>746</v>
      </c>
      <c r="B120" s="15" t="s">
        <v>1091</v>
      </c>
      <c r="C120" s="16" t="s">
        <v>1039</v>
      </c>
      <c r="D120" s="18">
        <v>15679.37</v>
      </c>
      <c r="E120" s="18">
        <v>137.19</v>
      </c>
      <c r="F120" s="18">
        <v>15816.57</v>
      </c>
      <c r="G120" s="17">
        <v>0</v>
      </c>
      <c r="H120" s="17">
        <f t="shared" si="15"/>
        <v>15816.57</v>
      </c>
      <c r="I120" s="17">
        <f t="shared" si="16"/>
        <v>2530.6511999999998</v>
      </c>
      <c r="J120" s="17">
        <f t="shared" si="17"/>
        <v>18347.2212</v>
      </c>
      <c r="K120" s="19" t="s">
        <v>718</v>
      </c>
      <c r="L120" s="32" t="s">
        <v>86</v>
      </c>
      <c r="M120" s="28" t="s">
        <v>1092</v>
      </c>
      <c r="N120" s="30">
        <v>2017</v>
      </c>
      <c r="O120" s="31" t="s">
        <v>1093</v>
      </c>
      <c r="P120" s="20" t="s">
        <v>1094</v>
      </c>
      <c r="Q120" s="28" t="s">
        <v>1095</v>
      </c>
      <c r="R120" s="4">
        <f>VLOOKUP(O120,Base!$E:$M,8,FALSE)</f>
        <v>2017</v>
      </c>
      <c r="S120" s="4" t="e">
        <f>VLOOKUP(Q120,Base!$D:$M,9,FALSE)</f>
        <v>#N/A</v>
      </c>
      <c r="T120" s="30">
        <v>2017</v>
      </c>
      <c r="U120" s="28" t="s">
        <v>1092</v>
      </c>
    </row>
    <row r="121" spans="1:21" s="28" customFormat="1" x14ac:dyDescent="0.3">
      <c r="A121" s="15" t="s">
        <v>746</v>
      </c>
      <c r="B121" s="15" t="s">
        <v>1096</v>
      </c>
      <c r="C121" s="16" t="s">
        <v>1039</v>
      </c>
      <c r="D121" s="18">
        <v>15679.37</v>
      </c>
      <c r="E121" s="18">
        <v>137.19</v>
      </c>
      <c r="F121" s="18">
        <v>15816.57</v>
      </c>
      <c r="G121" s="17">
        <v>0</v>
      </c>
      <c r="H121" s="17">
        <f t="shared" si="15"/>
        <v>15816.57</v>
      </c>
      <c r="I121" s="17">
        <f t="shared" si="16"/>
        <v>2530.6511999999998</v>
      </c>
      <c r="J121" s="17">
        <f t="shared" si="17"/>
        <v>18347.2212</v>
      </c>
      <c r="K121" s="19" t="s">
        <v>718</v>
      </c>
      <c r="L121" s="32" t="s">
        <v>86</v>
      </c>
      <c r="M121" s="28" t="s">
        <v>1097</v>
      </c>
      <c r="N121" s="30">
        <v>2017</v>
      </c>
      <c r="O121" s="31" t="s">
        <v>1098</v>
      </c>
      <c r="P121" s="20" t="s">
        <v>1099</v>
      </c>
      <c r="Q121" s="28" t="s">
        <v>1100</v>
      </c>
      <c r="R121" s="4">
        <f>VLOOKUP(O121,Base!$E:$M,8,FALSE)</f>
        <v>2017</v>
      </c>
      <c r="S121" s="4" t="e">
        <f>VLOOKUP(Q121,Base!$D:$M,9,FALSE)</f>
        <v>#N/A</v>
      </c>
      <c r="T121" s="30">
        <v>2017</v>
      </c>
      <c r="U121" s="28" t="s">
        <v>1097</v>
      </c>
    </row>
    <row r="122" spans="1:21" s="28" customFormat="1" x14ac:dyDescent="0.3">
      <c r="A122" s="15" t="s">
        <v>746</v>
      </c>
      <c r="B122" s="15" t="s">
        <v>1101</v>
      </c>
      <c r="C122" s="16" t="s">
        <v>1039</v>
      </c>
      <c r="D122" s="18">
        <v>15679.37</v>
      </c>
      <c r="E122" s="18">
        <v>137.19</v>
      </c>
      <c r="F122" s="18">
        <v>15816.57</v>
      </c>
      <c r="G122" s="17">
        <v>0</v>
      </c>
      <c r="H122" s="17">
        <f t="shared" si="15"/>
        <v>15816.57</v>
      </c>
      <c r="I122" s="17">
        <f t="shared" si="16"/>
        <v>2530.6511999999998</v>
      </c>
      <c r="J122" s="17">
        <f t="shared" si="17"/>
        <v>18347.2212</v>
      </c>
      <c r="K122" s="19" t="s">
        <v>718</v>
      </c>
      <c r="L122" s="32" t="s">
        <v>86</v>
      </c>
      <c r="M122" s="28" t="s">
        <v>1102</v>
      </c>
      <c r="N122" s="30">
        <v>2017</v>
      </c>
      <c r="O122" s="31" t="s">
        <v>1103</v>
      </c>
      <c r="P122" s="20" t="s">
        <v>1104</v>
      </c>
      <c r="Q122" s="28" t="s">
        <v>1105</v>
      </c>
      <c r="R122" s="4">
        <f>VLOOKUP(O122,Base!$E:$M,8,FALSE)</f>
        <v>2017</v>
      </c>
      <c r="S122" s="4" t="e">
        <f>VLOOKUP(Q122,Base!$D:$M,9,FALSE)</f>
        <v>#N/A</v>
      </c>
      <c r="T122" s="30">
        <v>2017</v>
      </c>
      <c r="U122" s="28" t="s">
        <v>1102</v>
      </c>
    </row>
    <row r="123" spans="1:21" s="28" customFormat="1" x14ac:dyDescent="0.3">
      <c r="A123" s="15" t="s">
        <v>746</v>
      </c>
      <c r="B123" s="15" t="s">
        <v>1106</v>
      </c>
      <c r="C123" s="16" t="s">
        <v>1039</v>
      </c>
      <c r="D123" s="18">
        <v>15679.37</v>
      </c>
      <c r="E123" s="18">
        <v>137.19</v>
      </c>
      <c r="F123" s="18">
        <v>15816.57</v>
      </c>
      <c r="G123" s="17">
        <v>0</v>
      </c>
      <c r="H123" s="17">
        <f t="shared" si="15"/>
        <v>15816.57</v>
      </c>
      <c r="I123" s="17">
        <f t="shared" si="16"/>
        <v>2530.6511999999998</v>
      </c>
      <c r="J123" s="17">
        <f t="shared" si="17"/>
        <v>18347.2212</v>
      </c>
      <c r="K123" s="19" t="s">
        <v>718</v>
      </c>
      <c r="L123" s="32" t="s">
        <v>86</v>
      </c>
      <c r="M123" s="28" t="s">
        <v>1107</v>
      </c>
      <c r="N123" s="30">
        <v>2017</v>
      </c>
      <c r="O123" s="31" t="s">
        <v>1108</v>
      </c>
      <c r="P123" s="20" t="s">
        <v>1109</v>
      </c>
      <c r="Q123" s="28" t="s">
        <v>87</v>
      </c>
      <c r="R123" s="4" t="s">
        <v>146</v>
      </c>
      <c r="S123" s="4">
        <f>VLOOKUP(Q123,Base!$D:$M,9,FALSE)</f>
        <v>2017</v>
      </c>
      <c r="T123" s="30">
        <v>2017</v>
      </c>
      <c r="U123" s="28" t="s">
        <v>1107</v>
      </c>
    </row>
    <row r="124" spans="1:21" s="28" customFormat="1" x14ac:dyDescent="0.3">
      <c r="A124" s="15" t="s">
        <v>746</v>
      </c>
      <c r="B124" s="15" t="s">
        <v>1110</v>
      </c>
      <c r="C124" s="16" t="s">
        <v>1039</v>
      </c>
      <c r="D124" s="18">
        <v>15679.37</v>
      </c>
      <c r="E124" s="18">
        <v>137.19</v>
      </c>
      <c r="F124" s="18">
        <v>15816.57</v>
      </c>
      <c r="G124" s="17">
        <v>0</v>
      </c>
      <c r="H124" s="17">
        <f t="shared" si="15"/>
        <v>15816.57</v>
      </c>
      <c r="I124" s="17">
        <f t="shared" si="16"/>
        <v>2530.6511999999998</v>
      </c>
      <c r="J124" s="17">
        <f t="shared" si="17"/>
        <v>18347.2212</v>
      </c>
      <c r="K124" s="19" t="s">
        <v>718</v>
      </c>
      <c r="L124" s="32" t="s">
        <v>86</v>
      </c>
      <c r="M124" s="28" t="s">
        <v>1111</v>
      </c>
      <c r="N124" s="30">
        <v>2017</v>
      </c>
      <c r="O124" s="31" t="s">
        <v>1112</v>
      </c>
      <c r="P124" s="20" t="s">
        <v>1113</v>
      </c>
      <c r="Q124" s="28" t="s">
        <v>1114</v>
      </c>
      <c r="R124" s="4">
        <f>VLOOKUP(O124,Base!$E:$M,8,FALSE)</f>
        <v>2017</v>
      </c>
      <c r="S124" s="4" t="e">
        <f>VLOOKUP(Q124,Base!$D:$M,9,FALSE)</f>
        <v>#N/A</v>
      </c>
      <c r="T124" s="30">
        <v>2017</v>
      </c>
      <c r="U124" s="28" t="s">
        <v>1111</v>
      </c>
    </row>
    <row r="125" spans="1:21" s="28" customFormat="1" x14ac:dyDescent="0.3">
      <c r="A125" s="15" t="s">
        <v>746</v>
      </c>
      <c r="B125" s="15" t="s">
        <v>1115</v>
      </c>
      <c r="C125" s="16" t="s">
        <v>1039</v>
      </c>
      <c r="D125" s="18">
        <v>15679.37</v>
      </c>
      <c r="E125" s="18">
        <v>137.19</v>
      </c>
      <c r="F125" s="18">
        <v>15816.57</v>
      </c>
      <c r="G125" s="17">
        <v>0</v>
      </c>
      <c r="H125" s="17">
        <f t="shared" si="15"/>
        <v>15816.57</v>
      </c>
      <c r="I125" s="17">
        <f t="shared" si="16"/>
        <v>2530.6511999999998</v>
      </c>
      <c r="J125" s="17">
        <f t="shared" si="17"/>
        <v>18347.2212</v>
      </c>
      <c r="K125" s="19" t="s">
        <v>718</v>
      </c>
      <c r="L125" s="32" t="s">
        <v>86</v>
      </c>
      <c r="M125" s="28" t="s">
        <v>1116</v>
      </c>
      <c r="N125" s="30">
        <v>2017</v>
      </c>
      <c r="O125" s="31" t="s">
        <v>1117</v>
      </c>
      <c r="P125" s="20" t="s">
        <v>1118</v>
      </c>
      <c r="Q125" s="28" t="s">
        <v>1119</v>
      </c>
      <c r="R125" s="4">
        <f>VLOOKUP(O125,Base!$E:$M,8,FALSE)</f>
        <v>2017</v>
      </c>
      <c r="S125" s="4" t="e">
        <f>VLOOKUP(Q125,Base!$D:$M,9,FALSE)</f>
        <v>#N/A</v>
      </c>
      <c r="T125" s="30">
        <v>2017</v>
      </c>
      <c r="U125" s="28" t="s">
        <v>1116</v>
      </c>
    </row>
    <row r="126" spans="1:21" s="28" customFormat="1" x14ac:dyDescent="0.3">
      <c r="A126" s="15" t="s">
        <v>746</v>
      </c>
      <c r="B126" s="15" t="s">
        <v>1120</v>
      </c>
      <c r="C126" s="16" t="s">
        <v>1039</v>
      </c>
      <c r="D126" s="18">
        <v>15679.37</v>
      </c>
      <c r="E126" s="18">
        <v>137.19</v>
      </c>
      <c r="F126" s="18">
        <v>15816.57</v>
      </c>
      <c r="G126" s="17">
        <v>0</v>
      </c>
      <c r="H126" s="17">
        <f t="shared" si="15"/>
        <v>15816.57</v>
      </c>
      <c r="I126" s="17">
        <f t="shared" si="16"/>
        <v>2530.6511999999998</v>
      </c>
      <c r="J126" s="17">
        <f t="shared" si="17"/>
        <v>18347.2212</v>
      </c>
      <c r="K126" s="19" t="s">
        <v>718</v>
      </c>
      <c r="L126" s="32" t="s">
        <v>86</v>
      </c>
      <c r="M126" s="28" t="s">
        <v>1121</v>
      </c>
      <c r="N126" s="30">
        <v>2017</v>
      </c>
      <c r="O126" s="31" t="s">
        <v>1122</v>
      </c>
      <c r="P126" s="20" t="s">
        <v>1123</v>
      </c>
      <c r="Q126" s="28" t="s">
        <v>1124</v>
      </c>
      <c r="R126" s="4">
        <f>VLOOKUP(O126,Base!$E:$M,8,FALSE)</f>
        <v>2017</v>
      </c>
      <c r="S126" s="4" t="e">
        <f>VLOOKUP(Q126,Base!$D:$M,9,FALSE)</f>
        <v>#N/A</v>
      </c>
      <c r="T126" s="30">
        <v>2017</v>
      </c>
      <c r="U126" s="28" t="s">
        <v>1121</v>
      </c>
    </row>
    <row r="127" spans="1:21" s="28" customFormat="1" x14ac:dyDescent="0.3">
      <c r="A127" s="15" t="s">
        <v>746</v>
      </c>
      <c r="B127" s="15" t="s">
        <v>1125</v>
      </c>
      <c r="C127" s="16" t="s">
        <v>1039</v>
      </c>
      <c r="D127" s="18">
        <v>15679.37</v>
      </c>
      <c r="E127" s="18">
        <v>137.19</v>
      </c>
      <c r="F127" s="18">
        <v>15816.57</v>
      </c>
      <c r="G127" s="17">
        <v>0</v>
      </c>
      <c r="H127" s="17">
        <f t="shared" si="15"/>
        <v>15816.57</v>
      </c>
      <c r="I127" s="17">
        <f t="shared" si="16"/>
        <v>2530.6511999999998</v>
      </c>
      <c r="J127" s="17">
        <f t="shared" si="17"/>
        <v>18347.2212</v>
      </c>
      <c r="K127" s="19" t="s">
        <v>718</v>
      </c>
      <c r="L127" s="32" t="s">
        <v>86</v>
      </c>
      <c r="M127" s="28" t="s">
        <v>1126</v>
      </c>
      <c r="N127" s="30">
        <v>2017</v>
      </c>
      <c r="O127" s="31" t="s">
        <v>1127</v>
      </c>
      <c r="P127" s="20" t="s">
        <v>1128</v>
      </c>
      <c r="Q127" s="28" t="s">
        <v>1129</v>
      </c>
      <c r="R127" s="4">
        <f>VLOOKUP(O127,Base!$E:$M,8,FALSE)</f>
        <v>2017</v>
      </c>
      <c r="S127" s="4" t="e">
        <f>VLOOKUP(Q127,Base!$D:$M,9,FALSE)</f>
        <v>#N/A</v>
      </c>
      <c r="T127" s="30">
        <v>2017</v>
      </c>
      <c r="U127" s="28" t="s">
        <v>1126</v>
      </c>
    </row>
    <row r="128" spans="1:21" s="28" customFormat="1" x14ac:dyDescent="0.3">
      <c r="A128" s="15" t="s">
        <v>746</v>
      </c>
      <c r="B128" s="15" t="s">
        <v>1130</v>
      </c>
      <c r="C128" s="16" t="s">
        <v>1039</v>
      </c>
      <c r="D128" s="18">
        <v>15679.37</v>
      </c>
      <c r="E128" s="18">
        <v>137.19</v>
      </c>
      <c r="F128" s="18">
        <v>15816.57</v>
      </c>
      <c r="G128" s="17">
        <v>0</v>
      </c>
      <c r="H128" s="17">
        <f t="shared" si="15"/>
        <v>15816.57</v>
      </c>
      <c r="I128" s="17">
        <f t="shared" si="16"/>
        <v>2530.6511999999998</v>
      </c>
      <c r="J128" s="17">
        <f t="shared" si="17"/>
        <v>18347.2212</v>
      </c>
      <c r="K128" s="19" t="s">
        <v>718</v>
      </c>
      <c r="L128" s="32" t="s">
        <v>86</v>
      </c>
      <c r="M128" s="28" t="s">
        <v>1131</v>
      </c>
      <c r="N128" s="30">
        <v>2017</v>
      </c>
      <c r="O128" s="31" t="s">
        <v>1132</v>
      </c>
      <c r="P128" s="20" t="s">
        <v>1133</v>
      </c>
      <c r="Q128" s="28" t="s">
        <v>1134</v>
      </c>
      <c r="R128" s="4">
        <f>VLOOKUP(O128,Base!$E:$M,8,FALSE)</f>
        <v>2017</v>
      </c>
      <c r="S128" s="4" t="e">
        <f>VLOOKUP(Q128,Base!$D:$M,9,FALSE)</f>
        <v>#N/A</v>
      </c>
      <c r="T128" s="30">
        <v>2017</v>
      </c>
      <c r="U128" s="28" t="s">
        <v>1131</v>
      </c>
    </row>
    <row r="129" spans="1:21" s="28" customFormat="1" x14ac:dyDescent="0.3">
      <c r="A129" s="15" t="s">
        <v>746</v>
      </c>
      <c r="B129" s="15" t="s">
        <v>1135</v>
      </c>
      <c r="C129" s="16" t="s">
        <v>1039</v>
      </c>
      <c r="D129" s="18">
        <v>15679.37</v>
      </c>
      <c r="E129" s="18">
        <v>137.19</v>
      </c>
      <c r="F129" s="18">
        <v>15816.57</v>
      </c>
      <c r="G129" s="17">
        <v>0</v>
      </c>
      <c r="H129" s="17">
        <f t="shared" si="15"/>
        <v>15816.57</v>
      </c>
      <c r="I129" s="17">
        <f t="shared" si="16"/>
        <v>2530.6511999999998</v>
      </c>
      <c r="J129" s="17">
        <f t="shared" si="17"/>
        <v>18347.2212</v>
      </c>
      <c r="K129" s="19" t="s">
        <v>718</v>
      </c>
      <c r="L129" s="32" t="s">
        <v>86</v>
      </c>
      <c r="M129" s="28" t="s">
        <v>1136</v>
      </c>
      <c r="N129" s="30">
        <v>2017</v>
      </c>
      <c r="O129" s="31" t="s">
        <v>1137</v>
      </c>
      <c r="P129" s="20" t="s">
        <v>1138</v>
      </c>
      <c r="Q129" s="28" t="s">
        <v>532</v>
      </c>
      <c r="R129" s="4" t="s">
        <v>489</v>
      </c>
      <c r="S129" s="4">
        <f>VLOOKUP(Q129,Base!$D:$M,9,FALSE)</f>
        <v>2017</v>
      </c>
      <c r="T129" s="30">
        <v>2017</v>
      </c>
      <c r="U129" s="28" t="s">
        <v>1136</v>
      </c>
    </row>
    <row r="130" spans="1:21" s="28" customFormat="1" x14ac:dyDescent="0.3">
      <c r="A130" s="15" t="s">
        <v>746</v>
      </c>
      <c r="B130" s="15" t="s">
        <v>1139</v>
      </c>
      <c r="C130" s="16" t="s">
        <v>1039</v>
      </c>
      <c r="D130" s="18">
        <v>15679.37</v>
      </c>
      <c r="E130" s="18">
        <v>137.19</v>
      </c>
      <c r="F130" s="18">
        <v>15816.57</v>
      </c>
      <c r="G130" s="17">
        <v>0</v>
      </c>
      <c r="H130" s="17">
        <f t="shared" si="15"/>
        <v>15816.57</v>
      </c>
      <c r="I130" s="17">
        <f t="shared" si="16"/>
        <v>2530.6511999999998</v>
      </c>
      <c r="J130" s="17">
        <f t="shared" si="17"/>
        <v>18347.2212</v>
      </c>
      <c r="K130" s="19" t="s">
        <v>718</v>
      </c>
      <c r="L130" s="32" t="s">
        <v>86</v>
      </c>
      <c r="M130" s="28" t="s">
        <v>1140</v>
      </c>
      <c r="N130" s="30">
        <v>2017</v>
      </c>
      <c r="O130" s="31" t="s">
        <v>1141</v>
      </c>
      <c r="P130" s="20" t="s">
        <v>1142</v>
      </c>
      <c r="Q130" s="28" t="s">
        <v>1143</v>
      </c>
      <c r="R130" s="4">
        <f>VLOOKUP(O130,Base!$E:$M,8,FALSE)</f>
        <v>2017</v>
      </c>
      <c r="S130" s="4" t="e">
        <f>VLOOKUP(Q130,Base!$D:$M,9,FALSE)</f>
        <v>#N/A</v>
      </c>
      <c r="T130" s="30">
        <v>2017</v>
      </c>
      <c r="U130" s="28" t="s">
        <v>1140</v>
      </c>
    </row>
    <row r="131" spans="1:21" s="28" customFormat="1" x14ac:dyDescent="0.3">
      <c r="A131" s="15" t="s">
        <v>746</v>
      </c>
      <c r="B131" s="15" t="s">
        <v>1144</v>
      </c>
      <c r="C131" s="16" t="s">
        <v>1039</v>
      </c>
      <c r="D131" s="18">
        <v>15679.37</v>
      </c>
      <c r="E131" s="18">
        <v>137.19</v>
      </c>
      <c r="F131" s="18">
        <v>15816.57</v>
      </c>
      <c r="G131" s="17">
        <v>0</v>
      </c>
      <c r="H131" s="17">
        <f t="shared" si="15"/>
        <v>15816.57</v>
      </c>
      <c r="I131" s="17">
        <f t="shared" si="16"/>
        <v>2530.6511999999998</v>
      </c>
      <c r="J131" s="17">
        <f t="shared" si="17"/>
        <v>18347.2212</v>
      </c>
      <c r="K131" s="19" t="s">
        <v>718</v>
      </c>
      <c r="L131" s="32" t="s">
        <v>86</v>
      </c>
      <c r="M131" s="28" t="s">
        <v>1145</v>
      </c>
      <c r="N131" s="30">
        <v>2017</v>
      </c>
      <c r="O131" s="31" t="s">
        <v>1146</v>
      </c>
      <c r="P131" s="20" t="s">
        <v>1147</v>
      </c>
      <c r="Q131" s="28" t="s">
        <v>1148</v>
      </c>
      <c r="R131" s="4">
        <f>VLOOKUP(O131,Base!$E:$M,8,FALSE)</f>
        <v>2017</v>
      </c>
      <c r="S131" s="4" t="e">
        <f>VLOOKUP(Q131,Base!$D:$M,9,FALSE)</f>
        <v>#N/A</v>
      </c>
      <c r="T131" s="30">
        <v>2017</v>
      </c>
      <c r="U131" s="28" t="s">
        <v>1145</v>
      </c>
    </row>
    <row r="132" spans="1:21" s="28" customFormat="1" x14ac:dyDescent="0.3">
      <c r="A132" s="15" t="s">
        <v>746</v>
      </c>
      <c r="B132" s="15" t="s">
        <v>1149</v>
      </c>
      <c r="C132" s="16" t="s">
        <v>1039</v>
      </c>
      <c r="D132" s="18">
        <v>15679.37</v>
      </c>
      <c r="E132" s="18">
        <v>137.19</v>
      </c>
      <c r="F132" s="18">
        <v>15816.57</v>
      </c>
      <c r="G132" s="17">
        <v>0</v>
      </c>
      <c r="H132" s="17">
        <f t="shared" si="15"/>
        <v>15816.57</v>
      </c>
      <c r="I132" s="17">
        <f t="shared" si="16"/>
        <v>2530.6511999999998</v>
      </c>
      <c r="J132" s="17">
        <f t="shared" si="17"/>
        <v>18347.2212</v>
      </c>
      <c r="K132" s="19" t="s">
        <v>718</v>
      </c>
      <c r="L132" s="32" t="s">
        <v>86</v>
      </c>
      <c r="M132" s="28" t="s">
        <v>1150</v>
      </c>
      <c r="N132" s="30">
        <v>2017</v>
      </c>
      <c r="O132" s="31" t="s">
        <v>1151</v>
      </c>
      <c r="P132" s="20" t="s">
        <v>1152</v>
      </c>
      <c r="Q132" s="28" t="s">
        <v>1153</v>
      </c>
      <c r="R132" s="4" t="e">
        <f>VLOOKUP(O132,Base!$E:$M,8,FALSE)</f>
        <v>#N/A</v>
      </c>
      <c r="S132" s="4" t="e">
        <f>VLOOKUP(Q132,Base!$D:$M,9,FALSE)</f>
        <v>#N/A</v>
      </c>
      <c r="T132" s="30">
        <v>2017</v>
      </c>
      <c r="U132" s="28" t="s">
        <v>1150</v>
      </c>
    </row>
    <row r="133" spans="1:21" s="28" customFormat="1" x14ac:dyDescent="0.3">
      <c r="A133" s="15" t="s">
        <v>746</v>
      </c>
      <c r="B133" s="15" t="s">
        <v>1154</v>
      </c>
      <c r="C133" s="16" t="s">
        <v>1039</v>
      </c>
      <c r="D133" s="18">
        <v>15679.37</v>
      </c>
      <c r="E133" s="18">
        <v>137.19</v>
      </c>
      <c r="F133" s="18">
        <v>15816.57</v>
      </c>
      <c r="G133" s="17">
        <v>0</v>
      </c>
      <c r="H133" s="17">
        <f t="shared" si="15"/>
        <v>15816.57</v>
      </c>
      <c r="I133" s="17">
        <f t="shared" si="16"/>
        <v>2530.6511999999998</v>
      </c>
      <c r="J133" s="17">
        <f t="shared" si="17"/>
        <v>18347.2212</v>
      </c>
      <c r="K133" s="19" t="s">
        <v>718</v>
      </c>
      <c r="L133" s="32" t="s">
        <v>86</v>
      </c>
      <c r="M133" s="28" t="s">
        <v>1155</v>
      </c>
      <c r="N133" s="30">
        <v>2017</v>
      </c>
      <c r="O133" s="31" t="s">
        <v>674</v>
      </c>
      <c r="P133" s="20" t="s">
        <v>1156</v>
      </c>
      <c r="Q133" s="28" t="s">
        <v>1157</v>
      </c>
      <c r="R133" s="4">
        <f>VLOOKUP(O133,Base!$E:$M,8,FALSE)</f>
        <v>2017</v>
      </c>
      <c r="T133" s="30">
        <v>2017</v>
      </c>
      <c r="U133" s="28" t="s">
        <v>1155</v>
      </c>
    </row>
    <row r="134" spans="1:21" s="28" customFormat="1" x14ac:dyDescent="0.3">
      <c r="A134" s="15" t="s">
        <v>746</v>
      </c>
      <c r="B134" s="15" t="s">
        <v>1158</v>
      </c>
      <c r="C134" s="16" t="s">
        <v>748</v>
      </c>
      <c r="D134" s="17">
        <v>0</v>
      </c>
      <c r="E134" s="17">
        <v>0</v>
      </c>
      <c r="F134" s="18">
        <f>4667.892/2</f>
        <v>2333.9459999999999</v>
      </c>
      <c r="G134" s="17">
        <v>0</v>
      </c>
      <c r="H134" s="17">
        <f t="shared" si="15"/>
        <v>2333.9459999999999</v>
      </c>
      <c r="I134" s="17">
        <f>+H134*0.16</f>
        <v>373.43135999999998</v>
      </c>
      <c r="J134" s="17">
        <f>+H134+I134</f>
        <v>2707.37736</v>
      </c>
      <c r="K134" s="19" t="s">
        <v>718</v>
      </c>
      <c r="L134" s="32" t="s">
        <v>86</v>
      </c>
      <c r="M134" s="28" t="s">
        <v>749</v>
      </c>
      <c r="N134" s="30">
        <v>2012</v>
      </c>
      <c r="O134" s="31" t="s">
        <v>559</v>
      </c>
      <c r="P134" s="20" t="s">
        <v>1159</v>
      </c>
      <c r="Q134" s="28" t="s">
        <v>1160</v>
      </c>
      <c r="R134" s="4">
        <f>VLOOKUP(O134,Base!$E:$M,8,FALSE)</f>
        <v>2012</v>
      </c>
      <c r="T134" s="30">
        <v>2012</v>
      </c>
      <c r="U134" s="28" t="s">
        <v>749</v>
      </c>
    </row>
    <row r="135" spans="1:21" s="24" customFormat="1" x14ac:dyDescent="0.3">
      <c r="A135" s="21" t="s">
        <v>746</v>
      </c>
      <c r="B135" s="21" t="s">
        <v>1161</v>
      </c>
      <c r="C135" s="16" t="s">
        <v>748</v>
      </c>
      <c r="D135" s="22">
        <v>0</v>
      </c>
      <c r="E135" s="17">
        <v>0</v>
      </c>
      <c r="F135" s="33">
        <f>4667.892/2</f>
        <v>2333.9459999999999</v>
      </c>
      <c r="G135" s="22">
        <v>0</v>
      </c>
      <c r="H135" s="22">
        <f t="shared" si="15"/>
        <v>2333.9459999999999</v>
      </c>
      <c r="I135" s="17">
        <f t="shared" ref="I135:I141" si="18">+H135*0.16</f>
        <v>373.43135999999998</v>
      </c>
      <c r="J135" s="17">
        <f t="shared" ref="J135:J141" si="19">+H135+I135</f>
        <v>2707.37736</v>
      </c>
      <c r="K135" s="21" t="s">
        <v>718</v>
      </c>
      <c r="L135" s="23" t="s">
        <v>86</v>
      </c>
      <c r="M135" s="24" t="s">
        <v>749</v>
      </c>
      <c r="N135" s="25">
        <v>2012</v>
      </c>
      <c r="O135" s="26" t="s">
        <v>43</v>
      </c>
      <c r="P135" s="27" t="s">
        <v>1162</v>
      </c>
      <c r="Q135" s="24" t="s">
        <v>1163</v>
      </c>
      <c r="R135" s="4">
        <f>VLOOKUP(O135,Base!$E:$M,8,FALSE)</f>
        <v>2012</v>
      </c>
      <c r="T135" s="25">
        <v>2012</v>
      </c>
      <c r="U135" s="24" t="s">
        <v>749</v>
      </c>
    </row>
    <row r="136" spans="1:21" s="24" customFormat="1" x14ac:dyDescent="0.3">
      <c r="A136" s="21" t="s">
        <v>746</v>
      </c>
      <c r="B136" s="21" t="s">
        <v>1164</v>
      </c>
      <c r="C136" s="16" t="s">
        <v>748</v>
      </c>
      <c r="D136" s="22">
        <v>0</v>
      </c>
      <c r="E136" s="17">
        <v>0</v>
      </c>
      <c r="F136" s="33">
        <f>4667.892/2</f>
        <v>2333.9459999999999</v>
      </c>
      <c r="G136" s="22">
        <v>0</v>
      </c>
      <c r="H136" s="22">
        <f t="shared" si="15"/>
        <v>2333.9459999999999</v>
      </c>
      <c r="I136" s="17">
        <f t="shared" si="18"/>
        <v>373.43135999999998</v>
      </c>
      <c r="J136" s="17">
        <f t="shared" si="19"/>
        <v>2707.37736</v>
      </c>
      <c r="K136" s="21" t="s">
        <v>718</v>
      </c>
      <c r="L136" s="23" t="s">
        <v>86</v>
      </c>
      <c r="M136" s="24" t="s">
        <v>749</v>
      </c>
      <c r="N136" s="25">
        <v>2012</v>
      </c>
      <c r="O136" s="26" t="s">
        <v>37</v>
      </c>
      <c r="P136" s="27" t="s">
        <v>1165</v>
      </c>
      <c r="Q136" s="24" t="s">
        <v>1166</v>
      </c>
      <c r="R136" s="4">
        <f>VLOOKUP(O136,Base!$E:$M,8,FALSE)</f>
        <v>2012</v>
      </c>
      <c r="T136" s="25">
        <v>2012</v>
      </c>
      <c r="U136" s="24" t="s">
        <v>749</v>
      </c>
    </row>
    <row r="137" spans="1:21" x14ac:dyDescent="0.3">
      <c r="A137" s="4" t="s">
        <v>746</v>
      </c>
      <c r="B137" s="28" t="s">
        <v>1167</v>
      </c>
      <c r="C137" s="34" t="s">
        <v>1168</v>
      </c>
      <c r="D137" s="22">
        <v>0</v>
      </c>
      <c r="E137" s="17">
        <v>0</v>
      </c>
      <c r="F137" s="33">
        <f t="shared" ref="F137:F140" si="20">4667.892/2</f>
        <v>2333.9459999999999</v>
      </c>
      <c r="G137" s="22">
        <v>0</v>
      </c>
      <c r="H137" s="22">
        <f t="shared" si="15"/>
        <v>2333.9459999999999</v>
      </c>
      <c r="I137" s="17">
        <f t="shared" si="18"/>
        <v>373.43135999999998</v>
      </c>
      <c r="J137" s="17">
        <f t="shared" si="19"/>
        <v>2707.37736</v>
      </c>
      <c r="K137" s="4" t="s">
        <v>718</v>
      </c>
      <c r="L137" s="4" t="s">
        <v>86</v>
      </c>
      <c r="M137" s="4" t="s">
        <v>749</v>
      </c>
      <c r="N137" s="4">
        <v>2012</v>
      </c>
      <c r="O137" s="4" t="s">
        <v>1169</v>
      </c>
      <c r="P137" s="34" t="s">
        <v>1170</v>
      </c>
      <c r="Q137" s="4" t="s">
        <v>1171</v>
      </c>
      <c r="R137" s="4" t="e">
        <f>VLOOKUP(O137,Base!$E:$M,8,FALSE)</f>
        <v>#N/A</v>
      </c>
      <c r="S137" s="4" t="e">
        <f>VLOOKUP(Q137,Base!$D:$M,9,FALSE)</f>
        <v>#N/A</v>
      </c>
      <c r="T137" s="4">
        <v>2012</v>
      </c>
      <c r="U137" s="4" t="s">
        <v>749</v>
      </c>
    </row>
    <row r="138" spans="1:21" s="24" customFormat="1" x14ac:dyDescent="0.3">
      <c r="A138" s="21" t="s">
        <v>746</v>
      </c>
      <c r="B138" s="21" t="s">
        <v>1172</v>
      </c>
      <c r="C138" s="16" t="s">
        <v>748</v>
      </c>
      <c r="D138" s="22">
        <v>0</v>
      </c>
      <c r="E138" s="17">
        <v>0</v>
      </c>
      <c r="F138" s="33">
        <f t="shared" si="20"/>
        <v>2333.9459999999999</v>
      </c>
      <c r="G138" s="22">
        <v>0</v>
      </c>
      <c r="H138" s="22">
        <f t="shared" si="15"/>
        <v>2333.9459999999999</v>
      </c>
      <c r="I138" s="17">
        <f t="shared" si="18"/>
        <v>373.43135999999998</v>
      </c>
      <c r="J138" s="17">
        <f t="shared" si="19"/>
        <v>2707.37736</v>
      </c>
      <c r="K138" s="21" t="s">
        <v>718</v>
      </c>
      <c r="L138" s="23" t="s">
        <v>86</v>
      </c>
      <c r="M138" s="24" t="s">
        <v>749</v>
      </c>
      <c r="N138" s="25">
        <v>2012</v>
      </c>
      <c r="O138" s="26" t="s">
        <v>1173</v>
      </c>
      <c r="P138" s="27" t="s">
        <v>1174</v>
      </c>
      <c r="Q138" s="24" t="s">
        <v>1175</v>
      </c>
      <c r="R138" s="4" t="e">
        <f>VLOOKUP(O138,Base!$E:$M,8,FALSE)</f>
        <v>#N/A</v>
      </c>
      <c r="S138" s="4" t="e">
        <f>VLOOKUP(Q138,Base!$D:$M,9,FALSE)</f>
        <v>#N/A</v>
      </c>
      <c r="T138" s="25">
        <v>2012</v>
      </c>
      <c r="U138" s="24" t="s">
        <v>749</v>
      </c>
    </row>
    <row r="139" spans="1:21" s="24" customFormat="1" x14ac:dyDescent="0.3">
      <c r="A139" s="21" t="s">
        <v>746</v>
      </c>
      <c r="B139" s="21" t="s">
        <v>1176</v>
      </c>
      <c r="C139" s="34" t="s">
        <v>748</v>
      </c>
      <c r="D139" s="22">
        <v>0</v>
      </c>
      <c r="E139" s="17">
        <v>0</v>
      </c>
      <c r="F139" s="33">
        <f t="shared" si="20"/>
        <v>2333.9459999999999</v>
      </c>
      <c r="G139" s="22">
        <v>0</v>
      </c>
      <c r="H139" s="22">
        <f t="shared" si="15"/>
        <v>2333.9459999999999</v>
      </c>
      <c r="I139" s="17">
        <f t="shared" si="18"/>
        <v>373.43135999999998</v>
      </c>
      <c r="J139" s="17">
        <f t="shared" si="19"/>
        <v>2707.37736</v>
      </c>
      <c r="K139" s="21" t="s">
        <v>718</v>
      </c>
      <c r="L139" s="23" t="s">
        <v>86</v>
      </c>
      <c r="M139" s="24" t="s">
        <v>749</v>
      </c>
      <c r="N139" s="25">
        <v>2012</v>
      </c>
      <c r="O139" s="26" t="s">
        <v>1177</v>
      </c>
      <c r="P139" s="27" t="s">
        <v>1178</v>
      </c>
      <c r="Q139" s="24" t="s">
        <v>1179</v>
      </c>
      <c r="R139" s="4" t="e">
        <f>VLOOKUP(O139,Base!$E:$M,8,FALSE)</f>
        <v>#N/A</v>
      </c>
      <c r="S139" s="4" t="e">
        <f>VLOOKUP(Q139,Base!$D:$M,9,FALSE)</f>
        <v>#N/A</v>
      </c>
      <c r="T139" s="25">
        <v>2012</v>
      </c>
      <c r="U139" s="24" t="s">
        <v>749</v>
      </c>
    </row>
    <row r="140" spans="1:21" s="24" customFormat="1" x14ac:dyDescent="0.3">
      <c r="A140" s="21" t="s">
        <v>746</v>
      </c>
      <c r="B140" s="21" t="s">
        <v>1180</v>
      </c>
      <c r="C140" s="16" t="s">
        <v>748</v>
      </c>
      <c r="D140" s="22">
        <v>0</v>
      </c>
      <c r="E140" s="17">
        <v>0</v>
      </c>
      <c r="F140" s="33">
        <f t="shared" si="20"/>
        <v>2333.9459999999999</v>
      </c>
      <c r="G140" s="22">
        <v>0</v>
      </c>
      <c r="H140" s="22">
        <f t="shared" si="15"/>
        <v>2333.9459999999999</v>
      </c>
      <c r="I140" s="17">
        <f t="shared" si="18"/>
        <v>373.43135999999998</v>
      </c>
      <c r="J140" s="17">
        <f t="shared" si="19"/>
        <v>2707.37736</v>
      </c>
      <c r="K140" s="21" t="s">
        <v>718</v>
      </c>
      <c r="L140" s="23" t="s">
        <v>86</v>
      </c>
      <c r="M140" s="24" t="s">
        <v>749</v>
      </c>
      <c r="N140" s="25">
        <v>2012</v>
      </c>
      <c r="O140" s="26" t="s">
        <v>40</v>
      </c>
      <c r="P140" s="27" t="s">
        <v>1181</v>
      </c>
      <c r="Q140" s="24" t="s">
        <v>1182</v>
      </c>
      <c r="R140" s="4">
        <f>VLOOKUP(O140,Base!$E:$M,8,FALSE)</f>
        <v>2012</v>
      </c>
      <c r="T140" s="25">
        <v>2012</v>
      </c>
      <c r="U140" s="24" t="s">
        <v>749</v>
      </c>
    </row>
    <row r="141" spans="1:21" s="24" customFormat="1" x14ac:dyDescent="0.3">
      <c r="A141" s="21" t="s">
        <v>746</v>
      </c>
      <c r="B141" s="21" t="s">
        <v>1183</v>
      </c>
      <c r="C141" s="34" t="s">
        <v>748</v>
      </c>
      <c r="D141" s="22">
        <v>0</v>
      </c>
      <c r="E141" s="17">
        <v>0</v>
      </c>
      <c r="F141" s="33">
        <f>5707.96/2</f>
        <v>2853.98</v>
      </c>
      <c r="G141" s="22">
        <v>0</v>
      </c>
      <c r="H141" s="22">
        <f t="shared" si="15"/>
        <v>2853.98</v>
      </c>
      <c r="I141" s="17">
        <f t="shared" si="18"/>
        <v>456.63679999999999</v>
      </c>
      <c r="J141" s="17">
        <f t="shared" si="19"/>
        <v>3310.6167999999998</v>
      </c>
      <c r="K141" s="21" t="s">
        <v>718</v>
      </c>
      <c r="L141" s="23" t="s">
        <v>86</v>
      </c>
      <c r="M141" s="24" t="s">
        <v>749</v>
      </c>
      <c r="N141" s="25">
        <v>2012</v>
      </c>
      <c r="O141" s="26" t="s">
        <v>1184</v>
      </c>
      <c r="P141" s="27" t="s">
        <v>1185</v>
      </c>
      <c r="Q141" s="4" t="e">
        <f>VLOOKUP(N141,Base!$E:$M,8,FALSE)</f>
        <v>#N/A</v>
      </c>
      <c r="R141" s="4" t="e">
        <f>VLOOKUP(O141,Base!$E:$M,8,FALSE)</f>
        <v>#N/A</v>
      </c>
      <c r="S141" s="4" t="e">
        <f>VLOOKUP(Q141,Base!$D:$M,9,FALSE)</f>
        <v>#N/A</v>
      </c>
      <c r="T141" s="25">
        <v>2012</v>
      </c>
      <c r="U141" s="24" t="s">
        <v>749</v>
      </c>
    </row>
    <row r="142" spans="1:21" s="28" customFormat="1" x14ac:dyDescent="0.3">
      <c r="A142" s="15" t="s">
        <v>746</v>
      </c>
      <c r="B142" s="15" t="s">
        <v>1186</v>
      </c>
      <c r="C142" s="16" t="s">
        <v>1187</v>
      </c>
      <c r="D142" s="17">
        <v>3353.22</v>
      </c>
      <c r="E142" s="17">
        <v>101.61</v>
      </c>
      <c r="F142" s="18">
        <v>3454.83</v>
      </c>
      <c r="G142" s="17">
        <v>0</v>
      </c>
      <c r="H142" s="17">
        <f>+F142+G142</f>
        <v>3454.83</v>
      </c>
      <c r="I142" s="17">
        <f>+H142*0.16</f>
        <v>552.77279999999996</v>
      </c>
      <c r="J142" s="17">
        <f>+H142+I142</f>
        <v>4007.6027999999997</v>
      </c>
      <c r="K142" s="19" t="s">
        <v>797</v>
      </c>
      <c r="L142" s="32" t="s">
        <v>966</v>
      </c>
      <c r="M142" s="28" t="s">
        <v>1188</v>
      </c>
      <c r="N142" s="30">
        <v>2012</v>
      </c>
      <c r="O142" s="31" t="s">
        <v>1189</v>
      </c>
      <c r="P142" s="20" t="s">
        <v>1190</v>
      </c>
      <c r="Q142" s="4" t="e">
        <f>VLOOKUP(N142,Base!$E:$M,8,FALSE)</f>
        <v>#N/A</v>
      </c>
      <c r="R142" s="4" t="e">
        <f>VLOOKUP(O142,Base!$E:$M,8,FALSE)</f>
        <v>#N/A</v>
      </c>
      <c r="S142" s="4" t="e">
        <f>VLOOKUP(Q142,Base!$D:$M,9,FALSE)</f>
        <v>#N/A</v>
      </c>
      <c r="T142" s="30">
        <v>2012</v>
      </c>
      <c r="U142" s="28" t="s">
        <v>1188</v>
      </c>
    </row>
    <row r="143" spans="1:21" s="28" customFormat="1" x14ac:dyDescent="0.3">
      <c r="A143" s="15" t="s">
        <v>746</v>
      </c>
      <c r="B143" s="15" t="s">
        <v>1191</v>
      </c>
      <c r="C143" s="16" t="s">
        <v>1187</v>
      </c>
      <c r="D143" s="17">
        <v>3353.22</v>
      </c>
      <c r="E143" s="17">
        <v>101.61</v>
      </c>
      <c r="F143" s="18">
        <v>3454.83</v>
      </c>
      <c r="G143" s="17">
        <v>0</v>
      </c>
      <c r="H143" s="17">
        <f t="shared" ref="H143:H158" si="21">+F143+G143</f>
        <v>3454.83</v>
      </c>
      <c r="I143" s="17">
        <f t="shared" ref="I143:I161" si="22">+H143*0.16</f>
        <v>552.77279999999996</v>
      </c>
      <c r="J143" s="17">
        <f t="shared" ref="J143:J158" si="23">+H143+I143</f>
        <v>4007.6027999999997</v>
      </c>
      <c r="K143" s="19" t="s">
        <v>797</v>
      </c>
      <c r="L143" s="32" t="s">
        <v>966</v>
      </c>
      <c r="M143" s="28" t="s">
        <v>1188</v>
      </c>
      <c r="N143" s="30">
        <v>2012</v>
      </c>
      <c r="O143" s="31" t="s">
        <v>1192</v>
      </c>
      <c r="P143" s="20" t="s">
        <v>1190</v>
      </c>
      <c r="Q143" s="4" t="e">
        <f>VLOOKUP(N143,Base!$E:$M,8,FALSE)</f>
        <v>#N/A</v>
      </c>
      <c r="R143" s="4" t="e">
        <f>VLOOKUP(O143,Base!$E:$M,8,FALSE)</f>
        <v>#N/A</v>
      </c>
      <c r="S143" s="4" t="e">
        <f>VLOOKUP(Q143,Base!$D:$M,9,FALSE)</f>
        <v>#N/A</v>
      </c>
      <c r="T143" s="30">
        <v>2012</v>
      </c>
      <c r="U143" s="28" t="s">
        <v>1188</v>
      </c>
    </row>
    <row r="144" spans="1:21" s="28" customFormat="1" x14ac:dyDescent="0.3">
      <c r="A144" s="15" t="s">
        <v>746</v>
      </c>
      <c r="B144" s="15" t="s">
        <v>1193</v>
      </c>
      <c r="C144" s="16" t="s">
        <v>1187</v>
      </c>
      <c r="D144" s="17">
        <v>3353.22</v>
      </c>
      <c r="E144" s="17">
        <v>101.61</v>
      </c>
      <c r="F144" s="18">
        <v>3454.83</v>
      </c>
      <c r="G144" s="17">
        <v>0</v>
      </c>
      <c r="H144" s="17">
        <f t="shared" si="21"/>
        <v>3454.83</v>
      </c>
      <c r="I144" s="17">
        <f t="shared" si="22"/>
        <v>552.77279999999996</v>
      </c>
      <c r="J144" s="17">
        <f t="shared" si="23"/>
        <v>4007.6027999999997</v>
      </c>
      <c r="K144" s="19" t="s">
        <v>797</v>
      </c>
      <c r="L144" s="32" t="s">
        <v>966</v>
      </c>
      <c r="M144" s="28" t="s">
        <v>1188</v>
      </c>
      <c r="N144" s="30">
        <v>2012</v>
      </c>
      <c r="O144" s="31" t="s">
        <v>1194</v>
      </c>
      <c r="P144" s="20" t="s">
        <v>1190</v>
      </c>
      <c r="Q144" s="4" t="e">
        <f>VLOOKUP(N144,Base!$E:$M,8,FALSE)</f>
        <v>#N/A</v>
      </c>
      <c r="R144" s="4" t="e">
        <f>VLOOKUP(O144,Base!$E:$M,8,FALSE)</f>
        <v>#N/A</v>
      </c>
      <c r="S144" s="4" t="e">
        <f>VLOOKUP(Q144,Base!$D:$M,9,FALSE)</f>
        <v>#N/A</v>
      </c>
      <c r="T144" s="30">
        <v>2012</v>
      </c>
      <c r="U144" s="28" t="s">
        <v>1188</v>
      </c>
    </row>
    <row r="145" spans="1:21" s="28" customFormat="1" x14ac:dyDescent="0.3">
      <c r="A145" s="15" t="s">
        <v>746</v>
      </c>
      <c r="B145" s="15" t="s">
        <v>1195</v>
      </c>
      <c r="C145" s="16" t="s">
        <v>1187</v>
      </c>
      <c r="D145" s="17">
        <v>3353.22</v>
      </c>
      <c r="E145" s="17">
        <v>101.61</v>
      </c>
      <c r="F145" s="18">
        <v>3454.83</v>
      </c>
      <c r="G145" s="17">
        <v>0</v>
      </c>
      <c r="H145" s="17">
        <f t="shared" si="21"/>
        <v>3454.83</v>
      </c>
      <c r="I145" s="17">
        <f t="shared" si="22"/>
        <v>552.77279999999996</v>
      </c>
      <c r="J145" s="17">
        <f t="shared" si="23"/>
        <v>4007.6027999999997</v>
      </c>
      <c r="K145" s="19" t="s">
        <v>797</v>
      </c>
      <c r="L145" s="32" t="s">
        <v>966</v>
      </c>
      <c r="M145" s="28" t="s">
        <v>1188</v>
      </c>
      <c r="N145" s="30">
        <v>2012</v>
      </c>
      <c r="O145" s="31" t="s">
        <v>1196</v>
      </c>
      <c r="P145" s="20" t="s">
        <v>1190</v>
      </c>
      <c r="Q145" s="4" t="e">
        <f>VLOOKUP(N145,Base!$E:$M,8,FALSE)</f>
        <v>#N/A</v>
      </c>
      <c r="R145" s="4" t="e">
        <f>VLOOKUP(O145,Base!$E:$M,8,FALSE)</f>
        <v>#N/A</v>
      </c>
      <c r="S145" s="4" t="e">
        <f>VLOOKUP(Q145,Base!$D:$M,9,FALSE)</f>
        <v>#N/A</v>
      </c>
      <c r="T145" s="30">
        <v>2012</v>
      </c>
      <c r="U145" s="28" t="s">
        <v>1188</v>
      </c>
    </row>
    <row r="146" spans="1:21" s="28" customFormat="1" x14ac:dyDescent="0.3">
      <c r="A146" s="15" t="s">
        <v>746</v>
      </c>
      <c r="B146" s="15" t="s">
        <v>1197</v>
      </c>
      <c r="C146" s="16" t="s">
        <v>1187</v>
      </c>
      <c r="D146" s="17">
        <v>3353.22</v>
      </c>
      <c r="E146" s="17">
        <v>101.61</v>
      </c>
      <c r="F146" s="18">
        <v>3454.83</v>
      </c>
      <c r="G146" s="17">
        <v>0</v>
      </c>
      <c r="H146" s="17">
        <f t="shared" si="21"/>
        <v>3454.83</v>
      </c>
      <c r="I146" s="17">
        <f t="shared" si="22"/>
        <v>552.77279999999996</v>
      </c>
      <c r="J146" s="17">
        <f t="shared" si="23"/>
        <v>4007.6027999999997</v>
      </c>
      <c r="K146" s="19" t="s">
        <v>797</v>
      </c>
      <c r="L146" s="32" t="s">
        <v>966</v>
      </c>
      <c r="M146" s="28" t="s">
        <v>1188</v>
      </c>
      <c r="N146" s="30">
        <v>2012</v>
      </c>
      <c r="O146" s="31" t="s">
        <v>1198</v>
      </c>
      <c r="P146" s="20" t="s">
        <v>1190</v>
      </c>
      <c r="Q146" s="4" t="e">
        <f>VLOOKUP(N146,Base!$E:$M,8,FALSE)</f>
        <v>#N/A</v>
      </c>
      <c r="R146" s="4" t="e">
        <f>VLOOKUP(O146,Base!$E:$M,8,FALSE)</f>
        <v>#N/A</v>
      </c>
      <c r="S146" s="4" t="e">
        <f>VLOOKUP(Q146,Base!$D:$M,9,FALSE)</f>
        <v>#N/A</v>
      </c>
      <c r="T146" s="30">
        <v>2012</v>
      </c>
      <c r="U146" s="28" t="s">
        <v>1188</v>
      </c>
    </row>
    <row r="147" spans="1:21" s="28" customFormat="1" x14ac:dyDescent="0.3">
      <c r="A147" s="15" t="s">
        <v>746</v>
      </c>
      <c r="B147" s="15" t="s">
        <v>1199</v>
      </c>
      <c r="C147" s="16" t="s">
        <v>1187</v>
      </c>
      <c r="D147" s="17">
        <v>3353.22</v>
      </c>
      <c r="E147" s="17">
        <v>101.61</v>
      </c>
      <c r="F147" s="18">
        <v>3454.83</v>
      </c>
      <c r="G147" s="17">
        <v>0</v>
      </c>
      <c r="H147" s="17">
        <f t="shared" si="21"/>
        <v>3454.83</v>
      </c>
      <c r="I147" s="17">
        <f t="shared" si="22"/>
        <v>552.77279999999996</v>
      </c>
      <c r="J147" s="17">
        <f t="shared" si="23"/>
        <v>4007.6027999999997</v>
      </c>
      <c r="K147" s="19" t="s">
        <v>797</v>
      </c>
      <c r="L147" s="32" t="s">
        <v>966</v>
      </c>
      <c r="M147" s="28" t="s">
        <v>1188</v>
      </c>
      <c r="N147" s="30">
        <v>2012</v>
      </c>
      <c r="O147" s="31" t="s">
        <v>1200</v>
      </c>
      <c r="P147" s="20" t="s">
        <v>1190</v>
      </c>
      <c r="Q147" s="4" t="e">
        <f>VLOOKUP(N147,Base!$E:$M,8,FALSE)</f>
        <v>#N/A</v>
      </c>
      <c r="R147" s="4" t="e">
        <f>VLOOKUP(O147,Base!$E:$M,8,FALSE)</f>
        <v>#N/A</v>
      </c>
      <c r="S147" s="4" t="e">
        <f>VLOOKUP(Q147,Base!$D:$M,9,FALSE)</f>
        <v>#N/A</v>
      </c>
      <c r="T147" s="30">
        <v>2012</v>
      </c>
      <c r="U147" s="28" t="s">
        <v>1188</v>
      </c>
    </row>
    <row r="148" spans="1:21" s="28" customFormat="1" x14ac:dyDescent="0.3">
      <c r="A148" s="15" t="s">
        <v>746</v>
      </c>
      <c r="B148" s="15" t="s">
        <v>1201</v>
      </c>
      <c r="C148" s="16" t="s">
        <v>1187</v>
      </c>
      <c r="D148" s="17">
        <v>3353.22</v>
      </c>
      <c r="E148" s="17">
        <v>101.61</v>
      </c>
      <c r="F148" s="18">
        <v>3454.83</v>
      </c>
      <c r="G148" s="17">
        <v>0</v>
      </c>
      <c r="H148" s="17">
        <f t="shared" si="21"/>
        <v>3454.83</v>
      </c>
      <c r="I148" s="17">
        <f t="shared" si="22"/>
        <v>552.77279999999996</v>
      </c>
      <c r="J148" s="17">
        <f t="shared" si="23"/>
        <v>4007.6027999999997</v>
      </c>
      <c r="K148" s="19" t="s">
        <v>797</v>
      </c>
      <c r="L148" s="32" t="s">
        <v>966</v>
      </c>
      <c r="M148" s="28" t="s">
        <v>1188</v>
      </c>
      <c r="N148" s="30">
        <v>2012</v>
      </c>
      <c r="O148" s="31" t="s">
        <v>1202</v>
      </c>
      <c r="P148" s="20" t="s">
        <v>1190</v>
      </c>
      <c r="Q148" s="4" t="e">
        <f>VLOOKUP(N148,Base!$E:$M,8,FALSE)</f>
        <v>#N/A</v>
      </c>
      <c r="R148" s="4" t="e">
        <f>VLOOKUP(O148,Base!$E:$M,8,FALSE)</f>
        <v>#N/A</v>
      </c>
      <c r="S148" s="4" t="e">
        <f>VLOOKUP(Q148,Base!$D:$M,9,FALSE)</f>
        <v>#N/A</v>
      </c>
      <c r="T148" s="30">
        <v>2012</v>
      </c>
      <c r="U148" s="28" t="s">
        <v>1188</v>
      </c>
    </row>
    <row r="149" spans="1:21" s="28" customFormat="1" x14ac:dyDescent="0.3">
      <c r="A149" s="15" t="s">
        <v>746</v>
      </c>
      <c r="B149" s="15" t="s">
        <v>1203</v>
      </c>
      <c r="C149" s="16" t="s">
        <v>1187</v>
      </c>
      <c r="D149" s="17">
        <v>3353.22</v>
      </c>
      <c r="E149" s="17">
        <v>101.61</v>
      </c>
      <c r="F149" s="18">
        <v>3454.83</v>
      </c>
      <c r="G149" s="17">
        <v>0</v>
      </c>
      <c r="H149" s="17">
        <f t="shared" si="21"/>
        <v>3454.83</v>
      </c>
      <c r="I149" s="17">
        <f t="shared" si="22"/>
        <v>552.77279999999996</v>
      </c>
      <c r="J149" s="17">
        <f t="shared" si="23"/>
        <v>4007.6027999999997</v>
      </c>
      <c r="K149" s="19" t="s">
        <v>797</v>
      </c>
      <c r="L149" s="32" t="s">
        <v>966</v>
      </c>
      <c r="M149" s="28" t="s">
        <v>1188</v>
      </c>
      <c r="N149" s="30">
        <v>2012</v>
      </c>
      <c r="O149" s="31" t="s">
        <v>1204</v>
      </c>
      <c r="P149" s="20" t="s">
        <v>1190</v>
      </c>
      <c r="Q149" s="4" t="e">
        <f>VLOOKUP(N149,Base!$E:$M,8,FALSE)</f>
        <v>#N/A</v>
      </c>
      <c r="R149" s="4" t="e">
        <f>VLOOKUP(O149,Base!$E:$M,8,FALSE)</f>
        <v>#N/A</v>
      </c>
      <c r="S149" s="4" t="e">
        <f>VLOOKUP(Q149,Base!$D:$M,9,FALSE)</f>
        <v>#N/A</v>
      </c>
      <c r="T149" s="30">
        <v>2012</v>
      </c>
      <c r="U149" s="28" t="s">
        <v>1188</v>
      </c>
    </row>
    <row r="150" spans="1:21" s="28" customFormat="1" x14ac:dyDescent="0.3">
      <c r="A150" s="15" t="s">
        <v>746</v>
      </c>
      <c r="B150" s="15" t="s">
        <v>1205</v>
      </c>
      <c r="C150" s="16" t="s">
        <v>1187</v>
      </c>
      <c r="D150" s="17">
        <v>3353.22</v>
      </c>
      <c r="E150" s="17">
        <v>101.61</v>
      </c>
      <c r="F150" s="18">
        <v>3454.83</v>
      </c>
      <c r="G150" s="17">
        <v>0</v>
      </c>
      <c r="H150" s="17">
        <f t="shared" si="21"/>
        <v>3454.83</v>
      </c>
      <c r="I150" s="17">
        <f t="shared" si="22"/>
        <v>552.77279999999996</v>
      </c>
      <c r="J150" s="17">
        <f t="shared" si="23"/>
        <v>4007.6027999999997</v>
      </c>
      <c r="K150" s="19" t="s">
        <v>797</v>
      </c>
      <c r="L150" s="32" t="s">
        <v>966</v>
      </c>
      <c r="M150" s="28" t="s">
        <v>1188</v>
      </c>
      <c r="N150" s="30">
        <v>2012</v>
      </c>
      <c r="O150" s="31" t="s">
        <v>1206</v>
      </c>
      <c r="P150" s="20" t="s">
        <v>1190</v>
      </c>
      <c r="Q150" s="4" t="e">
        <f>VLOOKUP(N150,Base!$E:$M,8,FALSE)</f>
        <v>#N/A</v>
      </c>
      <c r="R150" s="4" t="e">
        <f>VLOOKUP(O150,Base!$E:$M,8,FALSE)</f>
        <v>#N/A</v>
      </c>
      <c r="S150" s="4" t="e">
        <f>VLOOKUP(Q150,Base!$D:$M,9,FALSE)</f>
        <v>#N/A</v>
      </c>
      <c r="T150" s="30">
        <v>2012</v>
      </c>
      <c r="U150" s="28" t="s">
        <v>1188</v>
      </c>
    </row>
    <row r="151" spans="1:21" s="28" customFormat="1" x14ac:dyDescent="0.3">
      <c r="A151" s="15" t="s">
        <v>746</v>
      </c>
      <c r="B151" s="15" t="s">
        <v>1207</v>
      </c>
      <c r="C151" s="16" t="s">
        <v>1187</v>
      </c>
      <c r="D151" s="17">
        <v>3353.22</v>
      </c>
      <c r="E151" s="17">
        <v>101.61</v>
      </c>
      <c r="F151" s="18">
        <v>3454.83</v>
      </c>
      <c r="G151" s="17">
        <v>0</v>
      </c>
      <c r="H151" s="17">
        <f t="shared" si="21"/>
        <v>3454.83</v>
      </c>
      <c r="I151" s="17">
        <f t="shared" si="22"/>
        <v>552.77279999999996</v>
      </c>
      <c r="J151" s="17">
        <f t="shared" si="23"/>
        <v>4007.6027999999997</v>
      </c>
      <c r="K151" s="19" t="s">
        <v>797</v>
      </c>
      <c r="L151" s="32" t="s">
        <v>966</v>
      </c>
      <c r="M151" s="28" t="s">
        <v>1188</v>
      </c>
      <c r="N151" s="30">
        <v>2012</v>
      </c>
      <c r="O151" s="31" t="s">
        <v>1208</v>
      </c>
      <c r="P151" s="20" t="s">
        <v>1190</v>
      </c>
      <c r="Q151" s="4" t="e">
        <f>VLOOKUP(N151,Base!$E:$M,8,FALSE)</f>
        <v>#N/A</v>
      </c>
      <c r="R151" s="4" t="e">
        <f>VLOOKUP(O151,Base!$E:$M,8,FALSE)</f>
        <v>#N/A</v>
      </c>
      <c r="S151" s="4" t="e">
        <f>VLOOKUP(Q151,Base!$D:$M,9,FALSE)</f>
        <v>#N/A</v>
      </c>
      <c r="T151" s="30">
        <v>2012</v>
      </c>
      <c r="U151" s="28" t="s">
        <v>1188</v>
      </c>
    </row>
    <row r="152" spans="1:21" s="28" customFormat="1" x14ac:dyDescent="0.3">
      <c r="A152" s="15" t="s">
        <v>746</v>
      </c>
      <c r="B152" s="15" t="s">
        <v>1209</v>
      </c>
      <c r="C152" s="16" t="s">
        <v>1187</v>
      </c>
      <c r="D152" s="17">
        <v>3353.22</v>
      </c>
      <c r="E152" s="17">
        <v>101.61</v>
      </c>
      <c r="F152" s="18">
        <v>3454.83</v>
      </c>
      <c r="G152" s="17">
        <v>0</v>
      </c>
      <c r="H152" s="17">
        <f t="shared" si="21"/>
        <v>3454.83</v>
      </c>
      <c r="I152" s="17">
        <f t="shared" si="22"/>
        <v>552.77279999999996</v>
      </c>
      <c r="J152" s="17">
        <f t="shared" si="23"/>
        <v>4007.6027999999997</v>
      </c>
      <c r="K152" s="19" t="s">
        <v>797</v>
      </c>
      <c r="L152" s="32" t="s">
        <v>966</v>
      </c>
      <c r="M152" s="28" t="s">
        <v>1188</v>
      </c>
      <c r="N152" s="30">
        <v>2012</v>
      </c>
      <c r="O152" s="31" t="s">
        <v>1210</v>
      </c>
      <c r="P152" s="20" t="s">
        <v>1190</v>
      </c>
      <c r="Q152" s="4" t="e">
        <f>VLOOKUP(N152,Base!$E:$M,8,FALSE)</f>
        <v>#N/A</v>
      </c>
      <c r="R152" s="4" t="e">
        <f>VLOOKUP(O152,Base!$E:$M,8,FALSE)</f>
        <v>#N/A</v>
      </c>
      <c r="S152" s="4" t="e">
        <f>VLOOKUP(Q152,Base!$D:$M,9,FALSE)</f>
        <v>#N/A</v>
      </c>
      <c r="T152" s="30">
        <v>2012</v>
      </c>
      <c r="U152" s="28" t="s">
        <v>1188</v>
      </c>
    </row>
    <row r="153" spans="1:21" s="28" customFormat="1" x14ac:dyDescent="0.3">
      <c r="A153" s="15" t="s">
        <v>746</v>
      </c>
      <c r="B153" s="15" t="s">
        <v>1211</v>
      </c>
      <c r="C153" s="16" t="s">
        <v>1187</v>
      </c>
      <c r="D153" s="17">
        <v>3353.22</v>
      </c>
      <c r="E153" s="17">
        <v>101.61</v>
      </c>
      <c r="F153" s="18">
        <v>3454.83</v>
      </c>
      <c r="G153" s="17">
        <v>0</v>
      </c>
      <c r="H153" s="17">
        <f t="shared" si="21"/>
        <v>3454.83</v>
      </c>
      <c r="I153" s="17">
        <f t="shared" si="22"/>
        <v>552.77279999999996</v>
      </c>
      <c r="J153" s="17">
        <f t="shared" si="23"/>
        <v>4007.6027999999997</v>
      </c>
      <c r="K153" s="19" t="s">
        <v>797</v>
      </c>
      <c r="L153" s="32" t="s">
        <v>966</v>
      </c>
      <c r="M153" s="28" t="s">
        <v>1188</v>
      </c>
      <c r="N153" s="30">
        <v>2012</v>
      </c>
      <c r="O153" s="31" t="s">
        <v>1212</v>
      </c>
      <c r="P153" s="20" t="s">
        <v>1190</v>
      </c>
      <c r="Q153" s="4" t="e">
        <f>VLOOKUP(N153,Base!$E:$M,8,FALSE)</f>
        <v>#N/A</v>
      </c>
      <c r="R153" s="4" t="e">
        <f>VLOOKUP(O153,Base!$E:$M,8,FALSE)</f>
        <v>#N/A</v>
      </c>
      <c r="S153" s="4" t="e">
        <f>VLOOKUP(Q153,Base!$D:$M,9,FALSE)</f>
        <v>#N/A</v>
      </c>
      <c r="T153" s="30">
        <v>2012</v>
      </c>
      <c r="U153" s="28" t="s">
        <v>1188</v>
      </c>
    </row>
    <row r="154" spans="1:21" s="28" customFormat="1" x14ac:dyDescent="0.3">
      <c r="A154" s="15" t="s">
        <v>746</v>
      </c>
      <c r="B154" s="15" t="s">
        <v>1213</v>
      </c>
      <c r="C154" s="16" t="s">
        <v>1187</v>
      </c>
      <c r="D154" s="17">
        <v>3353.22</v>
      </c>
      <c r="E154" s="17">
        <v>101.61</v>
      </c>
      <c r="F154" s="18">
        <v>3454.83</v>
      </c>
      <c r="G154" s="17">
        <v>0</v>
      </c>
      <c r="H154" s="17">
        <f t="shared" si="21"/>
        <v>3454.83</v>
      </c>
      <c r="I154" s="17">
        <f t="shared" si="22"/>
        <v>552.77279999999996</v>
      </c>
      <c r="J154" s="17">
        <f t="shared" si="23"/>
        <v>4007.6027999999997</v>
      </c>
      <c r="K154" s="19" t="s">
        <v>797</v>
      </c>
      <c r="L154" s="32" t="s">
        <v>966</v>
      </c>
      <c r="M154" s="28" t="s">
        <v>1188</v>
      </c>
      <c r="N154" s="30">
        <v>2012</v>
      </c>
      <c r="O154" s="31" t="s">
        <v>1214</v>
      </c>
      <c r="P154" s="20" t="s">
        <v>1190</v>
      </c>
      <c r="Q154" s="4" t="e">
        <f>VLOOKUP(N154,Base!$E:$M,8,FALSE)</f>
        <v>#N/A</v>
      </c>
      <c r="R154" s="4" t="e">
        <f>VLOOKUP(O154,Base!$E:$M,8,FALSE)</f>
        <v>#N/A</v>
      </c>
      <c r="S154" s="4" t="e">
        <f>VLOOKUP(Q154,Base!$D:$M,9,FALSE)</f>
        <v>#N/A</v>
      </c>
      <c r="T154" s="30">
        <v>2012</v>
      </c>
      <c r="U154" s="28" t="s">
        <v>1188</v>
      </c>
    </row>
    <row r="155" spans="1:21" s="28" customFormat="1" x14ac:dyDescent="0.3">
      <c r="A155" s="15" t="s">
        <v>746</v>
      </c>
      <c r="B155" s="15" t="s">
        <v>1215</v>
      </c>
      <c r="C155" s="16" t="s">
        <v>1187</v>
      </c>
      <c r="D155" s="17">
        <v>3353.22</v>
      </c>
      <c r="E155" s="17">
        <v>101.61</v>
      </c>
      <c r="F155" s="18">
        <v>3454.83</v>
      </c>
      <c r="G155" s="17">
        <v>0</v>
      </c>
      <c r="H155" s="17">
        <f t="shared" si="21"/>
        <v>3454.83</v>
      </c>
      <c r="I155" s="17">
        <f t="shared" si="22"/>
        <v>552.77279999999996</v>
      </c>
      <c r="J155" s="17">
        <f t="shared" si="23"/>
        <v>4007.6027999999997</v>
      </c>
      <c r="K155" s="19" t="s">
        <v>797</v>
      </c>
      <c r="L155" s="32" t="s">
        <v>966</v>
      </c>
      <c r="M155" s="28" t="s">
        <v>1188</v>
      </c>
      <c r="N155" s="30">
        <v>2012</v>
      </c>
      <c r="O155" s="31" t="s">
        <v>1216</v>
      </c>
      <c r="P155" s="20" t="s">
        <v>1190</v>
      </c>
      <c r="Q155" s="4" t="e">
        <f>VLOOKUP(N155,Base!$E:$M,8,FALSE)</f>
        <v>#N/A</v>
      </c>
      <c r="R155" s="4" t="e">
        <f>VLOOKUP(O155,Base!$E:$M,8,FALSE)</f>
        <v>#N/A</v>
      </c>
      <c r="S155" s="4" t="e">
        <f>VLOOKUP(Q155,Base!$D:$M,9,FALSE)</f>
        <v>#N/A</v>
      </c>
      <c r="T155" s="30">
        <v>2012</v>
      </c>
      <c r="U155" s="28" t="s">
        <v>1188</v>
      </c>
    </row>
    <row r="156" spans="1:21" s="28" customFormat="1" x14ac:dyDescent="0.3">
      <c r="A156" s="15" t="s">
        <v>746</v>
      </c>
      <c r="B156" s="15" t="s">
        <v>1217</v>
      </c>
      <c r="C156" s="16" t="s">
        <v>1187</v>
      </c>
      <c r="D156" s="17">
        <v>3353.22</v>
      </c>
      <c r="E156" s="17">
        <v>101.61</v>
      </c>
      <c r="F156" s="18">
        <v>3454.83</v>
      </c>
      <c r="G156" s="17">
        <v>0</v>
      </c>
      <c r="H156" s="17">
        <f t="shared" si="21"/>
        <v>3454.83</v>
      </c>
      <c r="I156" s="17">
        <f t="shared" si="22"/>
        <v>552.77279999999996</v>
      </c>
      <c r="J156" s="17">
        <f t="shared" si="23"/>
        <v>4007.6027999999997</v>
      </c>
      <c r="K156" s="19" t="s">
        <v>797</v>
      </c>
      <c r="L156" s="32" t="s">
        <v>966</v>
      </c>
      <c r="M156" s="28" t="s">
        <v>1188</v>
      </c>
      <c r="N156" s="30">
        <v>2012</v>
      </c>
      <c r="O156" s="31" t="s">
        <v>1218</v>
      </c>
      <c r="P156" s="20" t="s">
        <v>1190</v>
      </c>
      <c r="Q156" s="4" t="e">
        <f>VLOOKUP(N156,Base!$E:$M,8,FALSE)</f>
        <v>#N/A</v>
      </c>
      <c r="R156" s="4" t="e">
        <f>VLOOKUP(O156,Base!$E:$M,8,FALSE)</f>
        <v>#N/A</v>
      </c>
      <c r="S156" s="4" t="e">
        <f>VLOOKUP(Q156,Base!$D:$M,9,FALSE)</f>
        <v>#N/A</v>
      </c>
      <c r="T156" s="30">
        <v>2012</v>
      </c>
      <c r="U156" s="28" t="s">
        <v>1188</v>
      </c>
    </row>
    <row r="157" spans="1:21" s="28" customFormat="1" x14ac:dyDescent="0.3">
      <c r="A157" s="15" t="s">
        <v>746</v>
      </c>
      <c r="B157" s="15" t="s">
        <v>1219</v>
      </c>
      <c r="C157" s="16" t="s">
        <v>1187</v>
      </c>
      <c r="D157" s="17">
        <v>3353.22</v>
      </c>
      <c r="E157" s="17">
        <v>101.61</v>
      </c>
      <c r="F157" s="18">
        <v>3454.83</v>
      </c>
      <c r="G157" s="17">
        <v>0</v>
      </c>
      <c r="H157" s="17">
        <f t="shared" si="21"/>
        <v>3454.83</v>
      </c>
      <c r="I157" s="17">
        <f t="shared" si="22"/>
        <v>552.77279999999996</v>
      </c>
      <c r="J157" s="17">
        <f t="shared" si="23"/>
        <v>4007.6027999999997</v>
      </c>
      <c r="K157" s="19" t="s">
        <v>797</v>
      </c>
      <c r="L157" s="32" t="s">
        <v>966</v>
      </c>
      <c r="M157" s="28" t="s">
        <v>1188</v>
      </c>
      <c r="N157" s="30">
        <v>2012</v>
      </c>
      <c r="O157" s="31" t="s">
        <v>1220</v>
      </c>
      <c r="P157" s="20" t="s">
        <v>1190</v>
      </c>
      <c r="Q157" s="4" t="e">
        <f>VLOOKUP(N157,Base!$E:$M,8,FALSE)</f>
        <v>#N/A</v>
      </c>
      <c r="R157" s="4" t="e">
        <f>VLOOKUP(O157,Base!$E:$M,8,FALSE)</f>
        <v>#N/A</v>
      </c>
      <c r="S157" s="4" t="e">
        <f>VLOOKUP(Q157,Base!$D:$M,9,FALSE)</f>
        <v>#N/A</v>
      </c>
      <c r="T157" s="30">
        <v>2012</v>
      </c>
      <c r="U157" s="28" t="s">
        <v>1188</v>
      </c>
    </row>
    <row r="158" spans="1:21" s="28" customFormat="1" x14ac:dyDescent="0.3">
      <c r="A158" s="15" t="s">
        <v>746</v>
      </c>
      <c r="B158" s="15" t="s">
        <v>1221</v>
      </c>
      <c r="C158" s="16" t="s">
        <v>1187</v>
      </c>
      <c r="D158" s="17">
        <v>3353.22</v>
      </c>
      <c r="E158" s="17">
        <v>101.61</v>
      </c>
      <c r="F158" s="18">
        <v>3454.83</v>
      </c>
      <c r="G158" s="17">
        <v>0</v>
      </c>
      <c r="H158" s="17">
        <f t="shared" si="21"/>
        <v>3454.83</v>
      </c>
      <c r="I158" s="17">
        <f t="shared" si="22"/>
        <v>552.77279999999996</v>
      </c>
      <c r="J158" s="17">
        <f t="shared" si="23"/>
        <v>4007.6027999999997</v>
      </c>
      <c r="K158" s="19" t="s">
        <v>797</v>
      </c>
      <c r="L158" s="32" t="s">
        <v>966</v>
      </c>
      <c r="M158" s="28" t="s">
        <v>1188</v>
      </c>
      <c r="N158" s="30">
        <v>2012</v>
      </c>
      <c r="O158" s="31" t="s">
        <v>1222</v>
      </c>
      <c r="P158" s="20" t="s">
        <v>1190</v>
      </c>
      <c r="Q158" s="4" t="e">
        <f>VLOOKUP(N158,Base!$E:$M,8,FALSE)</f>
        <v>#N/A</v>
      </c>
      <c r="R158" s="4" t="e">
        <f>VLOOKUP(O158,Base!$E:$M,8,FALSE)</f>
        <v>#N/A</v>
      </c>
      <c r="S158" s="4" t="e">
        <f>VLOOKUP(Q158,Base!$D:$M,9,FALSE)</f>
        <v>#N/A</v>
      </c>
      <c r="T158" s="30">
        <v>2012</v>
      </c>
      <c r="U158" s="28" t="s">
        <v>1188</v>
      </c>
    </row>
    <row r="159" spans="1:21" s="28" customFormat="1" x14ac:dyDescent="0.3">
      <c r="A159" s="15" t="s">
        <v>746</v>
      </c>
      <c r="B159" s="15" t="s">
        <v>1223</v>
      </c>
      <c r="C159" s="16" t="s">
        <v>1187</v>
      </c>
      <c r="D159" s="17">
        <v>3353.22</v>
      </c>
      <c r="E159" s="17">
        <v>101.61</v>
      </c>
      <c r="F159" s="18">
        <v>3454.83</v>
      </c>
      <c r="G159" s="17">
        <v>0</v>
      </c>
      <c r="H159" s="17">
        <f>+F159+G159</f>
        <v>3454.83</v>
      </c>
      <c r="I159" s="17">
        <f>+H159*0.16</f>
        <v>552.77279999999996</v>
      </c>
      <c r="J159" s="17">
        <f>+H159+I159</f>
        <v>4007.6027999999997</v>
      </c>
      <c r="K159" s="19" t="s">
        <v>797</v>
      </c>
      <c r="L159" s="32" t="s">
        <v>966</v>
      </c>
      <c r="M159" s="28" t="s">
        <v>1188</v>
      </c>
      <c r="N159" s="30">
        <v>2012</v>
      </c>
      <c r="O159" s="31" t="s">
        <v>1224</v>
      </c>
      <c r="P159" s="20" t="s">
        <v>1190</v>
      </c>
      <c r="Q159" s="4" t="e">
        <f>VLOOKUP(N159,Base!$E:$M,8,FALSE)</f>
        <v>#N/A</v>
      </c>
      <c r="R159" s="4" t="e">
        <f>VLOOKUP(O159,Base!$E:$M,8,FALSE)</f>
        <v>#N/A</v>
      </c>
      <c r="S159" s="4" t="e">
        <f>VLOOKUP(Q159,Base!$D:$M,9,FALSE)</f>
        <v>#N/A</v>
      </c>
      <c r="T159" s="30">
        <v>2012</v>
      </c>
      <c r="U159" s="28" t="s">
        <v>1188</v>
      </c>
    </row>
    <row r="160" spans="1:21" s="28" customFormat="1" x14ac:dyDescent="0.3">
      <c r="A160" s="15" t="s">
        <v>746</v>
      </c>
      <c r="B160" s="15" t="s">
        <v>1225</v>
      </c>
      <c r="C160" s="16" t="s">
        <v>1187</v>
      </c>
      <c r="D160" s="17">
        <v>3353.22</v>
      </c>
      <c r="E160" s="17">
        <v>101.61</v>
      </c>
      <c r="F160" s="18">
        <v>3454.83</v>
      </c>
      <c r="G160" s="17">
        <v>0</v>
      </c>
      <c r="H160" s="17">
        <f t="shared" ref="H160:H161" si="24">+F160+G160</f>
        <v>3454.83</v>
      </c>
      <c r="I160" s="17">
        <f t="shared" si="22"/>
        <v>552.77279999999996</v>
      </c>
      <c r="J160" s="17">
        <f t="shared" ref="J160:J161" si="25">+H160+I160</f>
        <v>4007.6027999999997</v>
      </c>
      <c r="K160" s="19" t="s">
        <v>797</v>
      </c>
      <c r="L160" s="32" t="s">
        <v>966</v>
      </c>
      <c r="M160" s="28" t="s">
        <v>1188</v>
      </c>
      <c r="N160" s="30">
        <v>2012</v>
      </c>
      <c r="O160" s="31" t="s">
        <v>1226</v>
      </c>
      <c r="P160" s="20" t="s">
        <v>1190</v>
      </c>
      <c r="Q160" s="4" t="e">
        <f>VLOOKUP(N160,Base!$E:$M,8,FALSE)</f>
        <v>#N/A</v>
      </c>
      <c r="R160" s="4" t="e">
        <f>VLOOKUP(O160,Base!$E:$M,8,FALSE)</f>
        <v>#N/A</v>
      </c>
      <c r="S160" s="4" t="e">
        <f>VLOOKUP(Q160,Base!$D:$M,9,FALSE)</f>
        <v>#N/A</v>
      </c>
      <c r="T160" s="30">
        <v>2012</v>
      </c>
      <c r="U160" s="28" t="s">
        <v>1188</v>
      </c>
    </row>
    <row r="161" spans="1:21" s="28" customFormat="1" x14ac:dyDescent="0.3">
      <c r="A161" s="15" t="s">
        <v>746</v>
      </c>
      <c r="B161" s="15" t="s">
        <v>1227</v>
      </c>
      <c r="C161" s="16" t="s">
        <v>1187</v>
      </c>
      <c r="D161" s="17">
        <v>3353.22</v>
      </c>
      <c r="E161" s="17">
        <v>101.61</v>
      </c>
      <c r="F161" s="18">
        <v>3454.83</v>
      </c>
      <c r="G161" s="17">
        <v>0</v>
      </c>
      <c r="H161" s="17">
        <f t="shared" si="24"/>
        <v>3454.83</v>
      </c>
      <c r="I161" s="17">
        <f t="shared" si="22"/>
        <v>552.77279999999996</v>
      </c>
      <c r="J161" s="17">
        <f t="shared" si="25"/>
        <v>4007.6027999999997</v>
      </c>
      <c r="K161" s="19" t="s">
        <v>797</v>
      </c>
      <c r="L161" s="32" t="s">
        <v>966</v>
      </c>
      <c r="M161" s="28" t="s">
        <v>1188</v>
      </c>
      <c r="N161" s="30">
        <v>2012</v>
      </c>
      <c r="O161" s="31" t="s">
        <v>1228</v>
      </c>
      <c r="P161" s="20" t="s">
        <v>1190</v>
      </c>
      <c r="Q161" s="4" t="e">
        <f>VLOOKUP(N161,Base!$E:$M,8,FALSE)</f>
        <v>#N/A</v>
      </c>
      <c r="R161" s="4" t="e">
        <f>VLOOKUP(O161,Base!$E:$M,8,FALSE)</f>
        <v>#N/A</v>
      </c>
      <c r="S161" s="4" t="e">
        <f>VLOOKUP(Q161,Base!$D:$M,9,FALSE)</f>
        <v>#N/A</v>
      </c>
      <c r="T161" s="30">
        <v>2012</v>
      </c>
      <c r="U161" s="28" t="s">
        <v>1188</v>
      </c>
    </row>
    <row r="162" spans="1:21" s="28" customFormat="1" x14ac:dyDescent="0.3">
      <c r="A162" s="15" t="s">
        <v>746</v>
      </c>
      <c r="B162" s="15" t="s">
        <v>1229</v>
      </c>
      <c r="C162" s="16" t="s">
        <v>1187</v>
      </c>
      <c r="D162" s="17">
        <v>2184.67</v>
      </c>
      <c r="E162" s="17">
        <v>66.2</v>
      </c>
      <c r="F162" s="18">
        <v>2250.87</v>
      </c>
      <c r="G162" s="17">
        <v>0</v>
      </c>
      <c r="H162" s="17">
        <f>+F162+G162</f>
        <v>2250.87</v>
      </c>
      <c r="I162" s="17">
        <f>+H162*0.16</f>
        <v>360.13920000000002</v>
      </c>
      <c r="J162" s="17">
        <f>+H162+I162</f>
        <v>2611.0092</v>
      </c>
      <c r="K162" s="19" t="s">
        <v>797</v>
      </c>
      <c r="L162" s="32" t="s">
        <v>966</v>
      </c>
      <c r="M162" s="28" t="s">
        <v>1230</v>
      </c>
      <c r="N162" s="30">
        <v>2012</v>
      </c>
      <c r="O162" s="31" t="s">
        <v>1231</v>
      </c>
      <c r="P162" s="20" t="s">
        <v>1190</v>
      </c>
      <c r="Q162" s="4" t="e">
        <f>VLOOKUP(N162,Base!$E:$M,8,FALSE)</f>
        <v>#N/A</v>
      </c>
      <c r="R162" s="4" t="e">
        <f>VLOOKUP(O162,Base!$E:$M,8,FALSE)</f>
        <v>#N/A</v>
      </c>
      <c r="S162" s="4" t="e">
        <f>VLOOKUP(Q162,Base!$D:$M,9,FALSE)</f>
        <v>#N/A</v>
      </c>
      <c r="T162" s="30">
        <v>2012</v>
      </c>
      <c r="U162" s="28" t="s">
        <v>1230</v>
      </c>
    </row>
    <row r="163" spans="1:21" s="28" customFormat="1" x14ac:dyDescent="0.3">
      <c r="A163" s="15" t="s">
        <v>746</v>
      </c>
      <c r="B163" s="15" t="s">
        <v>1232</v>
      </c>
      <c r="C163" s="16" t="s">
        <v>1187</v>
      </c>
      <c r="D163" s="17">
        <v>2184.67</v>
      </c>
      <c r="E163" s="17">
        <v>66.2</v>
      </c>
      <c r="F163" s="18">
        <v>2250.87</v>
      </c>
      <c r="G163" s="17">
        <v>0</v>
      </c>
      <c r="H163" s="17">
        <f>+F163+G163</f>
        <v>2250.87</v>
      </c>
      <c r="I163" s="17">
        <f>+H163*0.16</f>
        <v>360.13920000000002</v>
      </c>
      <c r="J163" s="17">
        <f>+H163+I163</f>
        <v>2611.0092</v>
      </c>
      <c r="K163" s="19" t="s">
        <v>797</v>
      </c>
      <c r="L163" s="32" t="s">
        <v>966</v>
      </c>
      <c r="M163" s="28" t="s">
        <v>1230</v>
      </c>
      <c r="N163" s="30">
        <v>2012</v>
      </c>
      <c r="O163" s="31" t="s">
        <v>1233</v>
      </c>
      <c r="P163" s="20" t="s">
        <v>1190</v>
      </c>
      <c r="Q163" s="4" t="e">
        <f>VLOOKUP(N163,Base!$E:$M,8,FALSE)</f>
        <v>#N/A</v>
      </c>
      <c r="R163" s="4" t="e">
        <f>VLOOKUP(O163,Base!$E:$M,8,FALSE)</f>
        <v>#N/A</v>
      </c>
      <c r="S163" s="4" t="e">
        <f>VLOOKUP(Q163,Base!$D:$M,9,FALSE)</f>
        <v>#N/A</v>
      </c>
      <c r="T163" s="30">
        <v>2012</v>
      </c>
      <c r="U163" s="28" t="s">
        <v>1230</v>
      </c>
    </row>
    <row r="164" spans="1:21" s="28" customFormat="1" x14ac:dyDescent="0.3">
      <c r="A164" s="15" t="s">
        <v>746</v>
      </c>
      <c r="B164" s="15" t="s">
        <v>1234</v>
      </c>
      <c r="C164" s="16" t="s">
        <v>1187</v>
      </c>
      <c r="D164" s="17">
        <v>2184.67</v>
      </c>
      <c r="E164" s="17">
        <v>66.2</v>
      </c>
      <c r="F164" s="18">
        <v>2250.87</v>
      </c>
      <c r="G164" s="17">
        <v>0</v>
      </c>
      <c r="H164" s="17">
        <f t="shared" ref="H164:H189" si="26">+F164+G164</f>
        <v>2250.87</v>
      </c>
      <c r="I164" s="17">
        <f t="shared" ref="I164:I189" si="27">+H164*0.16</f>
        <v>360.13920000000002</v>
      </c>
      <c r="J164" s="17">
        <f t="shared" ref="J164:J189" si="28">+H164+I164</f>
        <v>2611.0092</v>
      </c>
      <c r="K164" s="19" t="s">
        <v>797</v>
      </c>
      <c r="L164" s="32" t="s">
        <v>966</v>
      </c>
      <c r="M164" s="28" t="s">
        <v>1230</v>
      </c>
      <c r="N164" s="30">
        <v>2012</v>
      </c>
      <c r="O164" s="31" t="s">
        <v>1235</v>
      </c>
      <c r="P164" s="20" t="s">
        <v>1190</v>
      </c>
      <c r="Q164" s="4" t="e">
        <f>VLOOKUP(N164,Base!$E:$M,8,FALSE)</f>
        <v>#N/A</v>
      </c>
      <c r="R164" s="4" t="e">
        <f>VLOOKUP(O164,Base!$E:$M,8,FALSE)</f>
        <v>#N/A</v>
      </c>
      <c r="S164" s="4" t="e">
        <f>VLOOKUP(Q164,Base!$D:$M,9,FALSE)</f>
        <v>#N/A</v>
      </c>
      <c r="T164" s="30">
        <v>2012</v>
      </c>
      <c r="U164" s="28" t="s">
        <v>1230</v>
      </c>
    </row>
    <row r="165" spans="1:21" s="28" customFormat="1" x14ac:dyDescent="0.3">
      <c r="A165" s="15" t="s">
        <v>746</v>
      </c>
      <c r="B165" s="15" t="s">
        <v>1236</v>
      </c>
      <c r="C165" s="16" t="s">
        <v>1187</v>
      </c>
      <c r="D165" s="17">
        <v>2184.67</v>
      </c>
      <c r="E165" s="17">
        <v>66.2</v>
      </c>
      <c r="F165" s="18">
        <v>2250.87</v>
      </c>
      <c r="G165" s="17">
        <v>0</v>
      </c>
      <c r="H165" s="17">
        <f t="shared" si="26"/>
        <v>2250.87</v>
      </c>
      <c r="I165" s="17">
        <f t="shared" si="27"/>
        <v>360.13920000000002</v>
      </c>
      <c r="J165" s="17">
        <f t="shared" si="28"/>
        <v>2611.0092</v>
      </c>
      <c r="K165" s="19" t="s">
        <v>797</v>
      </c>
      <c r="L165" s="32" t="s">
        <v>966</v>
      </c>
      <c r="M165" s="28" t="s">
        <v>1230</v>
      </c>
      <c r="N165" s="30">
        <v>2012</v>
      </c>
      <c r="O165" s="31" t="s">
        <v>1237</v>
      </c>
      <c r="P165" s="20" t="s">
        <v>1190</v>
      </c>
      <c r="Q165" s="4" t="e">
        <f>VLOOKUP(N165,Base!$E:$M,8,FALSE)</f>
        <v>#N/A</v>
      </c>
      <c r="R165" s="4" t="e">
        <f>VLOOKUP(O165,Base!$E:$M,8,FALSE)</f>
        <v>#N/A</v>
      </c>
      <c r="S165" s="4" t="e">
        <f>VLOOKUP(Q165,Base!$D:$M,9,FALSE)</f>
        <v>#N/A</v>
      </c>
      <c r="T165" s="30">
        <v>2012</v>
      </c>
      <c r="U165" s="28" t="s">
        <v>1230</v>
      </c>
    </row>
    <row r="166" spans="1:21" s="28" customFormat="1" x14ac:dyDescent="0.3">
      <c r="A166" s="15" t="s">
        <v>746</v>
      </c>
      <c r="B166" s="15" t="s">
        <v>1238</v>
      </c>
      <c r="C166" s="16" t="s">
        <v>1187</v>
      </c>
      <c r="D166" s="17">
        <v>2184.67</v>
      </c>
      <c r="E166" s="17">
        <v>66.2</v>
      </c>
      <c r="F166" s="18">
        <v>2250.87</v>
      </c>
      <c r="G166" s="17">
        <v>0</v>
      </c>
      <c r="H166" s="17">
        <f t="shared" si="26"/>
        <v>2250.87</v>
      </c>
      <c r="I166" s="17">
        <f t="shared" si="27"/>
        <v>360.13920000000002</v>
      </c>
      <c r="J166" s="17">
        <f t="shared" si="28"/>
        <v>2611.0092</v>
      </c>
      <c r="K166" s="19" t="s">
        <v>797</v>
      </c>
      <c r="L166" s="32" t="s">
        <v>966</v>
      </c>
      <c r="M166" s="28" t="s">
        <v>1230</v>
      </c>
      <c r="N166" s="30">
        <v>2012</v>
      </c>
      <c r="O166" s="31" t="s">
        <v>1239</v>
      </c>
      <c r="P166" s="20" t="s">
        <v>1190</v>
      </c>
      <c r="Q166" s="4" t="e">
        <f>VLOOKUP(N166,Base!$E:$M,8,FALSE)</f>
        <v>#N/A</v>
      </c>
      <c r="R166" s="4" t="e">
        <f>VLOOKUP(O166,Base!$E:$M,8,FALSE)</f>
        <v>#N/A</v>
      </c>
      <c r="S166" s="4" t="e">
        <f>VLOOKUP(Q166,Base!$D:$M,9,FALSE)</f>
        <v>#N/A</v>
      </c>
      <c r="T166" s="30">
        <v>2012</v>
      </c>
      <c r="U166" s="28" t="s">
        <v>1230</v>
      </c>
    </row>
    <row r="167" spans="1:21" s="28" customFormat="1" x14ac:dyDescent="0.3">
      <c r="A167" s="15" t="s">
        <v>746</v>
      </c>
      <c r="B167" s="15" t="s">
        <v>1240</v>
      </c>
      <c r="C167" s="16" t="s">
        <v>1187</v>
      </c>
      <c r="D167" s="17">
        <v>2184.67</v>
      </c>
      <c r="E167" s="17">
        <v>66.2</v>
      </c>
      <c r="F167" s="18">
        <v>2250.87</v>
      </c>
      <c r="G167" s="17">
        <v>0</v>
      </c>
      <c r="H167" s="17">
        <f t="shared" si="26"/>
        <v>2250.87</v>
      </c>
      <c r="I167" s="17">
        <f t="shared" si="27"/>
        <v>360.13920000000002</v>
      </c>
      <c r="J167" s="17">
        <f t="shared" si="28"/>
        <v>2611.0092</v>
      </c>
      <c r="K167" s="19" t="s">
        <v>797</v>
      </c>
      <c r="L167" s="32" t="s">
        <v>966</v>
      </c>
      <c r="M167" s="28" t="s">
        <v>1230</v>
      </c>
      <c r="N167" s="30">
        <v>2012</v>
      </c>
      <c r="O167" s="31" t="s">
        <v>1241</v>
      </c>
      <c r="P167" s="20" t="s">
        <v>1190</v>
      </c>
      <c r="Q167" s="4" t="e">
        <f>VLOOKUP(N167,Base!$E:$M,8,FALSE)</f>
        <v>#N/A</v>
      </c>
      <c r="R167" s="4" t="e">
        <f>VLOOKUP(O167,Base!$E:$M,8,FALSE)</f>
        <v>#N/A</v>
      </c>
      <c r="S167" s="4" t="e">
        <f>VLOOKUP(Q167,Base!$D:$M,9,FALSE)</f>
        <v>#N/A</v>
      </c>
      <c r="T167" s="30">
        <v>2012</v>
      </c>
      <c r="U167" s="28" t="s">
        <v>1230</v>
      </c>
    </row>
    <row r="168" spans="1:21" s="28" customFormat="1" x14ac:dyDescent="0.3">
      <c r="A168" s="15" t="s">
        <v>746</v>
      </c>
      <c r="B168" s="15" t="s">
        <v>1242</v>
      </c>
      <c r="C168" s="16" t="s">
        <v>1187</v>
      </c>
      <c r="D168" s="17">
        <v>2184.67</v>
      </c>
      <c r="E168" s="17">
        <v>66.2</v>
      </c>
      <c r="F168" s="18">
        <v>2250.87</v>
      </c>
      <c r="G168" s="17">
        <v>0</v>
      </c>
      <c r="H168" s="17">
        <f t="shared" si="26"/>
        <v>2250.87</v>
      </c>
      <c r="I168" s="17">
        <f t="shared" si="27"/>
        <v>360.13920000000002</v>
      </c>
      <c r="J168" s="17">
        <f t="shared" si="28"/>
        <v>2611.0092</v>
      </c>
      <c r="K168" s="19" t="s">
        <v>797</v>
      </c>
      <c r="L168" s="32" t="s">
        <v>966</v>
      </c>
      <c r="M168" s="28" t="s">
        <v>1230</v>
      </c>
      <c r="N168" s="30">
        <v>2012</v>
      </c>
      <c r="O168" s="31" t="s">
        <v>1243</v>
      </c>
      <c r="P168" s="20" t="s">
        <v>1190</v>
      </c>
      <c r="Q168" s="4" t="e">
        <f>VLOOKUP(N168,Base!$E:$M,8,FALSE)</f>
        <v>#N/A</v>
      </c>
      <c r="R168" s="4" t="e">
        <f>VLOOKUP(O168,Base!$E:$M,8,FALSE)</f>
        <v>#N/A</v>
      </c>
      <c r="S168" s="4" t="e">
        <f>VLOOKUP(Q168,Base!$D:$M,9,FALSE)</f>
        <v>#N/A</v>
      </c>
      <c r="T168" s="30">
        <v>2012</v>
      </c>
      <c r="U168" s="28" t="s">
        <v>1230</v>
      </c>
    </row>
    <row r="169" spans="1:21" s="28" customFormat="1" x14ac:dyDescent="0.3">
      <c r="A169" s="15" t="s">
        <v>746</v>
      </c>
      <c r="B169" s="15" t="s">
        <v>1244</v>
      </c>
      <c r="C169" s="16" t="s">
        <v>1187</v>
      </c>
      <c r="D169" s="17">
        <v>2184.67</v>
      </c>
      <c r="E169" s="17">
        <v>66.2</v>
      </c>
      <c r="F169" s="18">
        <v>2250.87</v>
      </c>
      <c r="G169" s="17">
        <v>0</v>
      </c>
      <c r="H169" s="17">
        <f t="shared" si="26"/>
        <v>2250.87</v>
      </c>
      <c r="I169" s="17">
        <f t="shared" si="27"/>
        <v>360.13920000000002</v>
      </c>
      <c r="J169" s="17">
        <f t="shared" si="28"/>
        <v>2611.0092</v>
      </c>
      <c r="K169" s="19" t="s">
        <v>797</v>
      </c>
      <c r="L169" s="32" t="s">
        <v>966</v>
      </c>
      <c r="M169" s="28" t="s">
        <v>1230</v>
      </c>
      <c r="N169" s="30">
        <v>2012</v>
      </c>
      <c r="O169" s="31" t="s">
        <v>1245</v>
      </c>
      <c r="P169" s="20" t="s">
        <v>1190</v>
      </c>
      <c r="Q169" s="4" t="e">
        <f>VLOOKUP(N169,Base!$E:$M,8,FALSE)</f>
        <v>#N/A</v>
      </c>
      <c r="R169" s="4" t="e">
        <f>VLOOKUP(O169,Base!$E:$M,8,FALSE)</f>
        <v>#N/A</v>
      </c>
      <c r="S169" s="4" t="e">
        <f>VLOOKUP(Q169,Base!$D:$M,9,FALSE)</f>
        <v>#N/A</v>
      </c>
      <c r="T169" s="30">
        <v>2012</v>
      </c>
      <c r="U169" s="28" t="s">
        <v>1230</v>
      </c>
    </row>
    <row r="170" spans="1:21" s="28" customFormat="1" x14ac:dyDescent="0.3">
      <c r="A170" s="15" t="s">
        <v>746</v>
      </c>
      <c r="B170" s="15" t="s">
        <v>1246</v>
      </c>
      <c r="C170" s="16" t="s">
        <v>1187</v>
      </c>
      <c r="D170" s="17">
        <v>2184.67</v>
      </c>
      <c r="E170" s="17">
        <v>66.2</v>
      </c>
      <c r="F170" s="18">
        <v>2250.87</v>
      </c>
      <c r="G170" s="17">
        <v>0</v>
      </c>
      <c r="H170" s="17">
        <f t="shared" si="26"/>
        <v>2250.87</v>
      </c>
      <c r="I170" s="17">
        <f t="shared" si="27"/>
        <v>360.13920000000002</v>
      </c>
      <c r="J170" s="17">
        <f t="shared" si="28"/>
        <v>2611.0092</v>
      </c>
      <c r="K170" s="19" t="s">
        <v>797</v>
      </c>
      <c r="L170" s="32" t="s">
        <v>966</v>
      </c>
      <c r="M170" s="28" t="s">
        <v>1230</v>
      </c>
      <c r="N170" s="30">
        <v>2012</v>
      </c>
      <c r="O170" s="31" t="s">
        <v>1247</v>
      </c>
      <c r="P170" s="20" t="s">
        <v>1190</v>
      </c>
      <c r="Q170" s="4" t="e">
        <f>VLOOKUP(N170,Base!$E:$M,8,FALSE)</f>
        <v>#N/A</v>
      </c>
      <c r="R170" s="4" t="e">
        <f>VLOOKUP(O170,Base!$E:$M,8,FALSE)</f>
        <v>#N/A</v>
      </c>
      <c r="S170" s="4" t="e">
        <f>VLOOKUP(Q170,Base!$D:$M,9,FALSE)</f>
        <v>#N/A</v>
      </c>
      <c r="T170" s="30">
        <v>2012</v>
      </c>
      <c r="U170" s="28" t="s">
        <v>1230</v>
      </c>
    </row>
    <row r="171" spans="1:21" s="28" customFormat="1" x14ac:dyDescent="0.3">
      <c r="A171" s="15" t="s">
        <v>746</v>
      </c>
      <c r="B171" s="15" t="s">
        <v>1248</v>
      </c>
      <c r="C171" s="16" t="s">
        <v>1187</v>
      </c>
      <c r="D171" s="17">
        <v>2184.67</v>
      </c>
      <c r="E171" s="17">
        <v>66.2</v>
      </c>
      <c r="F171" s="18">
        <v>2250.87</v>
      </c>
      <c r="G171" s="17">
        <v>0</v>
      </c>
      <c r="H171" s="17">
        <f t="shared" si="26"/>
        <v>2250.87</v>
      </c>
      <c r="I171" s="17">
        <f t="shared" si="27"/>
        <v>360.13920000000002</v>
      </c>
      <c r="J171" s="17">
        <f t="shared" si="28"/>
        <v>2611.0092</v>
      </c>
      <c r="K171" s="19" t="s">
        <v>797</v>
      </c>
      <c r="L171" s="32" t="s">
        <v>966</v>
      </c>
      <c r="M171" s="28" t="s">
        <v>1230</v>
      </c>
      <c r="N171" s="30">
        <v>2012</v>
      </c>
      <c r="O171" s="31" t="s">
        <v>1249</v>
      </c>
      <c r="P171" s="20" t="s">
        <v>1190</v>
      </c>
      <c r="Q171" s="4" t="e">
        <f>VLOOKUP(N171,Base!$E:$M,8,FALSE)</f>
        <v>#N/A</v>
      </c>
      <c r="R171" s="4" t="e">
        <f>VLOOKUP(O171,Base!$E:$M,8,FALSE)</f>
        <v>#N/A</v>
      </c>
      <c r="S171" s="4" t="e">
        <f>VLOOKUP(Q171,Base!$D:$M,9,FALSE)</f>
        <v>#N/A</v>
      </c>
      <c r="T171" s="30">
        <v>2012</v>
      </c>
      <c r="U171" s="28" t="s">
        <v>1230</v>
      </c>
    </row>
    <row r="172" spans="1:21" s="28" customFormat="1" x14ac:dyDescent="0.3">
      <c r="A172" s="15" t="s">
        <v>746</v>
      </c>
      <c r="B172" s="15" t="s">
        <v>1250</v>
      </c>
      <c r="C172" s="16" t="s">
        <v>1187</v>
      </c>
      <c r="D172" s="17">
        <v>2184.67</v>
      </c>
      <c r="E172" s="17">
        <v>66.2</v>
      </c>
      <c r="F172" s="18">
        <v>2250.87</v>
      </c>
      <c r="G172" s="17">
        <v>0</v>
      </c>
      <c r="H172" s="17">
        <f t="shared" si="26"/>
        <v>2250.87</v>
      </c>
      <c r="I172" s="17">
        <f t="shared" si="27"/>
        <v>360.13920000000002</v>
      </c>
      <c r="J172" s="17">
        <f t="shared" si="28"/>
        <v>2611.0092</v>
      </c>
      <c r="K172" s="19" t="s">
        <v>797</v>
      </c>
      <c r="L172" s="32" t="s">
        <v>966</v>
      </c>
      <c r="M172" s="28" t="s">
        <v>1230</v>
      </c>
      <c r="N172" s="30">
        <v>2012</v>
      </c>
      <c r="O172" s="31" t="s">
        <v>1251</v>
      </c>
      <c r="P172" s="20" t="s">
        <v>1190</v>
      </c>
      <c r="Q172" s="4" t="e">
        <f>VLOOKUP(N172,Base!$E:$M,8,FALSE)</f>
        <v>#N/A</v>
      </c>
      <c r="R172" s="4" t="e">
        <f>VLOOKUP(O172,Base!$E:$M,8,FALSE)</f>
        <v>#N/A</v>
      </c>
      <c r="S172" s="4" t="e">
        <f>VLOOKUP(Q172,Base!$D:$M,9,FALSE)</f>
        <v>#N/A</v>
      </c>
      <c r="T172" s="30">
        <v>2012</v>
      </c>
      <c r="U172" s="28" t="s">
        <v>1230</v>
      </c>
    </row>
    <row r="173" spans="1:21" s="28" customFormat="1" x14ac:dyDescent="0.3">
      <c r="A173" s="15" t="s">
        <v>746</v>
      </c>
      <c r="B173" s="15" t="s">
        <v>1252</v>
      </c>
      <c r="C173" s="16" t="s">
        <v>1187</v>
      </c>
      <c r="D173" s="17">
        <v>2184.67</v>
      </c>
      <c r="E173" s="17">
        <v>66.2</v>
      </c>
      <c r="F173" s="18">
        <v>2250.87</v>
      </c>
      <c r="G173" s="17">
        <v>0</v>
      </c>
      <c r="H173" s="17">
        <f t="shared" si="26"/>
        <v>2250.87</v>
      </c>
      <c r="I173" s="17">
        <f t="shared" si="27"/>
        <v>360.13920000000002</v>
      </c>
      <c r="J173" s="17">
        <f t="shared" si="28"/>
        <v>2611.0092</v>
      </c>
      <c r="K173" s="19" t="s">
        <v>797</v>
      </c>
      <c r="L173" s="32" t="s">
        <v>966</v>
      </c>
      <c r="M173" s="28" t="s">
        <v>1230</v>
      </c>
      <c r="N173" s="30">
        <v>2012</v>
      </c>
      <c r="O173" s="31" t="s">
        <v>1253</v>
      </c>
      <c r="P173" s="20" t="s">
        <v>1190</v>
      </c>
      <c r="Q173" s="4" t="e">
        <f>VLOOKUP(N173,Base!$E:$M,8,FALSE)</f>
        <v>#N/A</v>
      </c>
      <c r="R173" s="4" t="e">
        <f>VLOOKUP(O173,Base!$E:$M,8,FALSE)</f>
        <v>#N/A</v>
      </c>
      <c r="S173" s="4" t="e">
        <f>VLOOKUP(Q173,Base!$D:$M,9,FALSE)</f>
        <v>#N/A</v>
      </c>
      <c r="T173" s="30">
        <v>2012</v>
      </c>
      <c r="U173" s="28" t="s">
        <v>1230</v>
      </c>
    </row>
    <row r="174" spans="1:21" s="28" customFormat="1" x14ac:dyDescent="0.3">
      <c r="A174" s="15" t="s">
        <v>746</v>
      </c>
      <c r="B174" s="15" t="s">
        <v>1254</v>
      </c>
      <c r="C174" s="16" t="s">
        <v>1187</v>
      </c>
      <c r="D174" s="17">
        <v>2184.67</v>
      </c>
      <c r="E174" s="17">
        <v>66.2</v>
      </c>
      <c r="F174" s="18">
        <v>2250.87</v>
      </c>
      <c r="G174" s="17">
        <v>0</v>
      </c>
      <c r="H174" s="17">
        <f t="shared" si="26"/>
        <v>2250.87</v>
      </c>
      <c r="I174" s="17">
        <f t="shared" si="27"/>
        <v>360.13920000000002</v>
      </c>
      <c r="J174" s="17">
        <f t="shared" si="28"/>
        <v>2611.0092</v>
      </c>
      <c r="K174" s="19" t="s">
        <v>797</v>
      </c>
      <c r="L174" s="32" t="s">
        <v>966</v>
      </c>
      <c r="M174" s="28" t="s">
        <v>1230</v>
      </c>
      <c r="N174" s="30">
        <v>2012</v>
      </c>
      <c r="O174" s="31" t="s">
        <v>1255</v>
      </c>
      <c r="P174" s="20" t="s">
        <v>1190</v>
      </c>
      <c r="Q174" s="4" t="e">
        <f>VLOOKUP(N174,Base!$E:$M,8,FALSE)</f>
        <v>#N/A</v>
      </c>
      <c r="R174" s="4" t="e">
        <f>VLOOKUP(O174,Base!$E:$M,8,FALSE)</f>
        <v>#N/A</v>
      </c>
      <c r="S174" s="4" t="e">
        <f>VLOOKUP(Q174,Base!$D:$M,9,FALSE)</f>
        <v>#N/A</v>
      </c>
      <c r="T174" s="30">
        <v>2012</v>
      </c>
      <c r="U174" s="28" t="s">
        <v>1230</v>
      </c>
    </row>
    <row r="175" spans="1:21" s="28" customFormat="1" x14ac:dyDescent="0.3">
      <c r="A175" s="15" t="s">
        <v>746</v>
      </c>
      <c r="B175" s="15" t="s">
        <v>1256</v>
      </c>
      <c r="C175" s="16" t="s">
        <v>1187</v>
      </c>
      <c r="D175" s="17">
        <v>2184.67</v>
      </c>
      <c r="E175" s="17">
        <v>66.2</v>
      </c>
      <c r="F175" s="18">
        <v>2250.87</v>
      </c>
      <c r="G175" s="17">
        <v>0</v>
      </c>
      <c r="H175" s="17">
        <f t="shared" si="26"/>
        <v>2250.87</v>
      </c>
      <c r="I175" s="17">
        <f t="shared" si="27"/>
        <v>360.13920000000002</v>
      </c>
      <c r="J175" s="17">
        <f t="shared" si="28"/>
        <v>2611.0092</v>
      </c>
      <c r="K175" s="19" t="s">
        <v>797</v>
      </c>
      <c r="L175" s="32" t="s">
        <v>966</v>
      </c>
      <c r="M175" s="28" t="s">
        <v>1230</v>
      </c>
      <c r="N175" s="30">
        <v>2012</v>
      </c>
      <c r="O175" s="31" t="s">
        <v>1257</v>
      </c>
      <c r="P175" s="20" t="s">
        <v>1190</v>
      </c>
      <c r="Q175" s="4" t="e">
        <f>VLOOKUP(N175,Base!$E:$M,8,FALSE)</f>
        <v>#N/A</v>
      </c>
      <c r="R175" s="4" t="e">
        <f>VLOOKUP(O175,Base!$E:$M,8,FALSE)</f>
        <v>#N/A</v>
      </c>
      <c r="S175" s="4" t="e">
        <f>VLOOKUP(Q175,Base!$D:$M,9,FALSE)</f>
        <v>#N/A</v>
      </c>
      <c r="T175" s="30">
        <v>2012</v>
      </c>
      <c r="U175" s="28" t="s">
        <v>1230</v>
      </c>
    </row>
    <row r="176" spans="1:21" s="28" customFormat="1" x14ac:dyDescent="0.3">
      <c r="A176" s="15" t="s">
        <v>746</v>
      </c>
      <c r="B176" s="15" t="s">
        <v>1258</v>
      </c>
      <c r="C176" s="16" t="s">
        <v>1187</v>
      </c>
      <c r="D176" s="17">
        <v>2184.67</v>
      </c>
      <c r="E176" s="17">
        <v>66.2</v>
      </c>
      <c r="F176" s="18">
        <v>2250.87</v>
      </c>
      <c r="G176" s="17">
        <v>0</v>
      </c>
      <c r="H176" s="17">
        <f t="shared" si="26"/>
        <v>2250.87</v>
      </c>
      <c r="I176" s="17">
        <f t="shared" si="27"/>
        <v>360.13920000000002</v>
      </c>
      <c r="J176" s="17">
        <f t="shared" si="28"/>
        <v>2611.0092</v>
      </c>
      <c r="K176" s="19" t="s">
        <v>797</v>
      </c>
      <c r="L176" s="32" t="s">
        <v>966</v>
      </c>
      <c r="M176" s="28" t="s">
        <v>1230</v>
      </c>
      <c r="N176" s="30">
        <v>2012</v>
      </c>
      <c r="O176" s="31" t="s">
        <v>1259</v>
      </c>
      <c r="P176" s="20" t="s">
        <v>1190</v>
      </c>
      <c r="Q176" s="4" t="e">
        <f>VLOOKUP(N176,Base!$E:$M,8,FALSE)</f>
        <v>#N/A</v>
      </c>
      <c r="R176" s="4" t="e">
        <f>VLOOKUP(O176,Base!$E:$M,8,FALSE)</f>
        <v>#N/A</v>
      </c>
      <c r="S176" s="4" t="e">
        <f>VLOOKUP(Q176,Base!$D:$M,9,FALSE)</f>
        <v>#N/A</v>
      </c>
      <c r="T176" s="30">
        <v>2012</v>
      </c>
      <c r="U176" s="28" t="s">
        <v>1230</v>
      </c>
    </row>
    <row r="177" spans="1:21" s="28" customFormat="1" x14ac:dyDescent="0.3">
      <c r="A177" s="15" t="s">
        <v>746</v>
      </c>
      <c r="B177" s="15" t="s">
        <v>1260</v>
      </c>
      <c r="C177" s="16" t="s">
        <v>1187</v>
      </c>
      <c r="D177" s="17">
        <v>2184.67</v>
      </c>
      <c r="E177" s="17">
        <v>66.2</v>
      </c>
      <c r="F177" s="18">
        <v>2250.87</v>
      </c>
      <c r="G177" s="17">
        <v>0</v>
      </c>
      <c r="H177" s="17">
        <f t="shared" si="26"/>
        <v>2250.87</v>
      </c>
      <c r="I177" s="17">
        <f t="shared" si="27"/>
        <v>360.13920000000002</v>
      </c>
      <c r="J177" s="17">
        <f t="shared" si="28"/>
        <v>2611.0092</v>
      </c>
      <c r="K177" s="19" t="s">
        <v>797</v>
      </c>
      <c r="L177" s="32" t="s">
        <v>966</v>
      </c>
      <c r="M177" s="28" t="s">
        <v>1230</v>
      </c>
      <c r="N177" s="30">
        <v>2012</v>
      </c>
      <c r="O177" s="31" t="s">
        <v>1261</v>
      </c>
      <c r="P177" s="20" t="s">
        <v>1190</v>
      </c>
      <c r="Q177" s="4" t="e">
        <f>VLOOKUP(N177,Base!$E:$M,8,FALSE)</f>
        <v>#N/A</v>
      </c>
      <c r="R177" s="4" t="e">
        <f>VLOOKUP(O177,Base!$E:$M,8,FALSE)</f>
        <v>#N/A</v>
      </c>
      <c r="S177" s="4" t="e">
        <f>VLOOKUP(Q177,Base!$D:$M,9,FALSE)</f>
        <v>#N/A</v>
      </c>
      <c r="T177" s="30">
        <v>2012</v>
      </c>
      <c r="U177" s="28" t="s">
        <v>1230</v>
      </c>
    </row>
    <row r="178" spans="1:21" s="28" customFormat="1" x14ac:dyDescent="0.3">
      <c r="A178" s="15" t="s">
        <v>746</v>
      </c>
      <c r="B178" s="15" t="s">
        <v>1262</v>
      </c>
      <c r="C178" s="16" t="s">
        <v>1187</v>
      </c>
      <c r="D178" s="17">
        <v>2184.67</v>
      </c>
      <c r="E178" s="17">
        <v>66.2</v>
      </c>
      <c r="F178" s="18">
        <v>2250.87</v>
      </c>
      <c r="G178" s="17">
        <v>0</v>
      </c>
      <c r="H178" s="17">
        <f t="shared" si="26"/>
        <v>2250.87</v>
      </c>
      <c r="I178" s="17">
        <f t="shared" si="27"/>
        <v>360.13920000000002</v>
      </c>
      <c r="J178" s="17">
        <f t="shared" si="28"/>
        <v>2611.0092</v>
      </c>
      <c r="K178" s="19" t="s">
        <v>797</v>
      </c>
      <c r="L178" s="32" t="s">
        <v>966</v>
      </c>
      <c r="M178" s="28" t="s">
        <v>1230</v>
      </c>
      <c r="N178" s="30">
        <v>2012</v>
      </c>
      <c r="O178" s="31" t="s">
        <v>1263</v>
      </c>
      <c r="P178" s="20" t="s">
        <v>1190</v>
      </c>
      <c r="Q178" s="4" t="e">
        <f>VLOOKUP(N178,Base!$E:$M,8,FALSE)</f>
        <v>#N/A</v>
      </c>
      <c r="R178" s="4" t="e">
        <f>VLOOKUP(O178,Base!$E:$M,8,FALSE)</f>
        <v>#N/A</v>
      </c>
      <c r="S178" s="4" t="e">
        <f>VLOOKUP(Q178,Base!$D:$M,9,FALSE)</f>
        <v>#N/A</v>
      </c>
      <c r="T178" s="30">
        <v>2012</v>
      </c>
      <c r="U178" s="28" t="s">
        <v>1230</v>
      </c>
    </row>
    <row r="179" spans="1:21" s="28" customFormat="1" x14ac:dyDescent="0.3">
      <c r="A179" s="15" t="s">
        <v>746</v>
      </c>
      <c r="B179" s="15" t="s">
        <v>1264</v>
      </c>
      <c r="C179" s="16" t="s">
        <v>1187</v>
      </c>
      <c r="D179" s="17">
        <v>2184.67</v>
      </c>
      <c r="E179" s="17">
        <v>66.2</v>
      </c>
      <c r="F179" s="18">
        <v>2250.87</v>
      </c>
      <c r="G179" s="17">
        <v>0</v>
      </c>
      <c r="H179" s="17">
        <f t="shared" si="26"/>
        <v>2250.87</v>
      </c>
      <c r="I179" s="17">
        <f t="shared" si="27"/>
        <v>360.13920000000002</v>
      </c>
      <c r="J179" s="17">
        <f t="shared" si="28"/>
        <v>2611.0092</v>
      </c>
      <c r="K179" s="19" t="s">
        <v>797</v>
      </c>
      <c r="L179" s="32" t="s">
        <v>966</v>
      </c>
      <c r="M179" s="28" t="s">
        <v>1230</v>
      </c>
      <c r="N179" s="30">
        <v>2012</v>
      </c>
      <c r="O179" s="31" t="s">
        <v>1265</v>
      </c>
      <c r="P179" s="20" t="s">
        <v>1190</v>
      </c>
      <c r="Q179" s="4" t="e">
        <f>VLOOKUP(N179,Base!$E:$M,8,FALSE)</f>
        <v>#N/A</v>
      </c>
      <c r="R179" s="4" t="e">
        <f>VLOOKUP(O179,Base!$E:$M,8,FALSE)</f>
        <v>#N/A</v>
      </c>
      <c r="S179" s="4" t="e">
        <f>VLOOKUP(Q179,Base!$D:$M,9,FALSE)</f>
        <v>#N/A</v>
      </c>
      <c r="T179" s="30">
        <v>2012</v>
      </c>
      <c r="U179" s="28" t="s">
        <v>1230</v>
      </c>
    </row>
    <row r="180" spans="1:21" s="28" customFormat="1" x14ac:dyDescent="0.3">
      <c r="A180" s="15" t="s">
        <v>746</v>
      </c>
      <c r="B180" s="15" t="s">
        <v>1266</v>
      </c>
      <c r="C180" s="16" t="s">
        <v>1187</v>
      </c>
      <c r="D180" s="17">
        <v>2184.67</v>
      </c>
      <c r="E180" s="17">
        <v>66.2</v>
      </c>
      <c r="F180" s="18">
        <v>2250.87</v>
      </c>
      <c r="G180" s="17">
        <v>0</v>
      </c>
      <c r="H180" s="17">
        <f t="shared" si="26"/>
        <v>2250.87</v>
      </c>
      <c r="I180" s="17">
        <f t="shared" si="27"/>
        <v>360.13920000000002</v>
      </c>
      <c r="J180" s="17">
        <f t="shared" si="28"/>
        <v>2611.0092</v>
      </c>
      <c r="K180" s="19" t="s">
        <v>797</v>
      </c>
      <c r="L180" s="32" t="s">
        <v>966</v>
      </c>
      <c r="M180" s="28" t="s">
        <v>1230</v>
      </c>
      <c r="N180" s="30">
        <v>2012</v>
      </c>
      <c r="O180" s="31" t="s">
        <v>1267</v>
      </c>
      <c r="P180" s="20" t="s">
        <v>1190</v>
      </c>
      <c r="Q180" s="4" t="e">
        <f>VLOOKUP(N180,Base!$E:$M,8,FALSE)</f>
        <v>#N/A</v>
      </c>
      <c r="R180" s="4" t="e">
        <f>VLOOKUP(O180,Base!$E:$M,8,FALSE)</f>
        <v>#N/A</v>
      </c>
      <c r="S180" s="4" t="e">
        <f>VLOOKUP(Q180,Base!$D:$M,9,FALSE)</f>
        <v>#N/A</v>
      </c>
      <c r="T180" s="30">
        <v>2012</v>
      </c>
      <c r="U180" s="28" t="s">
        <v>1230</v>
      </c>
    </row>
    <row r="181" spans="1:21" s="28" customFormat="1" x14ac:dyDescent="0.3">
      <c r="A181" s="15" t="s">
        <v>746</v>
      </c>
      <c r="B181" s="15" t="s">
        <v>1268</v>
      </c>
      <c r="C181" s="16" t="s">
        <v>1187</v>
      </c>
      <c r="D181" s="17">
        <v>2184.67</v>
      </c>
      <c r="E181" s="17">
        <v>66.2</v>
      </c>
      <c r="F181" s="18">
        <v>2250.87</v>
      </c>
      <c r="G181" s="17">
        <v>0</v>
      </c>
      <c r="H181" s="17">
        <f t="shared" si="26"/>
        <v>2250.87</v>
      </c>
      <c r="I181" s="17">
        <f t="shared" si="27"/>
        <v>360.13920000000002</v>
      </c>
      <c r="J181" s="17">
        <f t="shared" si="28"/>
        <v>2611.0092</v>
      </c>
      <c r="K181" s="19" t="s">
        <v>797</v>
      </c>
      <c r="L181" s="32" t="s">
        <v>966</v>
      </c>
      <c r="M181" s="28" t="s">
        <v>1230</v>
      </c>
      <c r="N181" s="30">
        <v>2012</v>
      </c>
      <c r="O181" s="31" t="s">
        <v>1269</v>
      </c>
      <c r="P181" s="20" t="s">
        <v>1190</v>
      </c>
      <c r="Q181" s="4" t="e">
        <f>VLOOKUP(N181,Base!$E:$M,8,FALSE)</f>
        <v>#N/A</v>
      </c>
      <c r="R181" s="4" t="e">
        <f>VLOOKUP(O181,Base!$E:$M,8,FALSE)</f>
        <v>#N/A</v>
      </c>
      <c r="S181" s="4" t="e">
        <f>VLOOKUP(Q181,Base!$D:$M,9,FALSE)</f>
        <v>#N/A</v>
      </c>
      <c r="T181" s="30">
        <v>2012</v>
      </c>
      <c r="U181" s="28" t="s">
        <v>1230</v>
      </c>
    </row>
    <row r="182" spans="1:21" s="28" customFormat="1" x14ac:dyDescent="0.3">
      <c r="A182" s="15" t="s">
        <v>746</v>
      </c>
      <c r="B182" s="15" t="s">
        <v>1270</v>
      </c>
      <c r="C182" s="16" t="s">
        <v>1187</v>
      </c>
      <c r="D182" s="17">
        <v>2184.67</v>
      </c>
      <c r="E182" s="17">
        <v>66.2</v>
      </c>
      <c r="F182" s="18">
        <v>2250.87</v>
      </c>
      <c r="G182" s="17">
        <v>0</v>
      </c>
      <c r="H182" s="17">
        <f t="shared" si="26"/>
        <v>2250.87</v>
      </c>
      <c r="I182" s="17">
        <f t="shared" si="27"/>
        <v>360.13920000000002</v>
      </c>
      <c r="J182" s="17">
        <f t="shared" si="28"/>
        <v>2611.0092</v>
      </c>
      <c r="K182" s="19" t="s">
        <v>797</v>
      </c>
      <c r="L182" s="32" t="s">
        <v>966</v>
      </c>
      <c r="M182" s="28" t="s">
        <v>1230</v>
      </c>
      <c r="N182" s="30">
        <v>2012</v>
      </c>
      <c r="O182" s="31" t="s">
        <v>1271</v>
      </c>
      <c r="P182" s="20" t="s">
        <v>1190</v>
      </c>
      <c r="Q182" s="4" t="e">
        <f>VLOOKUP(N182,Base!$E:$M,8,FALSE)</f>
        <v>#N/A</v>
      </c>
      <c r="R182" s="4" t="e">
        <f>VLOOKUP(O182,Base!$E:$M,8,FALSE)</f>
        <v>#N/A</v>
      </c>
      <c r="S182" s="4" t="e">
        <f>VLOOKUP(Q182,Base!$D:$M,9,FALSE)</f>
        <v>#N/A</v>
      </c>
      <c r="T182" s="30">
        <v>2012</v>
      </c>
      <c r="U182" s="28" t="s">
        <v>1230</v>
      </c>
    </row>
    <row r="183" spans="1:21" s="28" customFormat="1" x14ac:dyDescent="0.3">
      <c r="A183" s="15" t="s">
        <v>746</v>
      </c>
      <c r="B183" s="15" t="s">
        <v>1272</v>
      </c>
      <c r="C183" s="16" t="s">
        <v>1187</v>
      </c>
      <c r="D183" s="17">
        <v>2184.67</v>
      </c>
      <c r="E183" s="17">
        <v>66.2</v>
      </c>
      <c r="F183" s="18">
        <v>2250.87</v>
      </c>
      <c r="G183" s="17">
        <v>0</v>
      </c>
      <c r="H183" s="17">
        <f t="shared" si="26"/>
        <v>2250.87</v>
      </c>
      <c r="I183" s="17">
        <f t="shared" si="27"/>
        <v>360.13920000000002</v>
      </c>
      <c r="J183" s="17">
        <f t="shared" si="28"/>
        <v>2611.0092</v>
      </c>
      <c r="K183" s="19" t="s">
        <v>797</v>
      </c>
      <c r="L183" s="32" t="s">
        <v>966</v>
      </c>
      <c r="M183" s="28" t="s">
        <v>1230</v>
      </c>
      <c r="N183" s="30">
        <v>2012</v>
      </c>
      <c r="O183" s="31" t="s">
        <v>1273</v>
      </c>
      <c r="P183" s="20" t="s">
        <v>1190</v>
      </c>
      <c r="Q183" s="4" t="e">
        <f>VLOOKUP(N183,Base!$E:$M,8,FALSE)</f>
        <v>#N/A</v>
      </c>
      <c r="R183" s="4" t="e">
        <f>VLOOKUP(O183,Base!$E:$M,8,FALSE)</f>
        <v>#N/A</v>
      </c>
      <c r="S183" s="4" t="e">
        <f>VLOOKUP(Q183,Base!$D:$M,9,FALSE)</f>
        <v>#N/A</v>
      </c>
      <c r="T183" s="30">
        <v>2012</v>
      </c>
      <c r="U183" s="28" t="s">
        <v>1230</v>
      </c>
    </row>
    <row r="184" spans="1:21" s="28" customFormat="1" x14ac:dyDescent="0.3">
      <c r="A184" s="15" t="s">
        <v>746</v>
      </c>
      <c r="B184" s="15" t="s">
        <v>1274</v>
      </c>
      <c r="C184" s="16" t="s">
        <v>1187</v>
      </c>
      <c r="D184" s="17">
        <v>2184.67</v>
      </c>
      <c r="E184" s="17">
        <v>66.2</v>
      </c>
      <c r="F184" s="18">
        <v>2250.87</v>
      </c>
      <c r="G184" s="17">
        <v>0</v>
      </c>
      <c r="H184" s="17">
        <f t="shared" si="26"/>
        <v>2250.87</v>
      </c>
      <c r="I184" s="17">
        <f t="shared" si="27"/>
        <v>360.13920000000002</v>
      </c>
      <c r="J184" s="17">
        <f t="shared" si="28"/>
        <v>2611.0092</v>
      </c>
      <c r="K184" s="19" t="s">
        <v>797</v>
      </c>
      <c r="L184" s="32" t="s">
        <v>966</v>
      </c>
      <c r="M184" s="28" t="s">
        <v>1230</v>
      </c>
      <c r="N184" s="30">
        <v>2012</v>
      </c>
      <c r="O184" s="31" t="s">
        <v>1275</v>
      </c>
      <c r="P184" s="20" t="s">
        <v>1190</v>
      </c>
      <c r="Q184" s="4" t="e">
        <f>VLOOKUP(N184,Base!$E:$M,8,FALSE)</f>
        <v>#N/A</v>
      </c>
      <c r="R184" s="4" t="e">
        <f>VLOOKUP(O184,Base!$E:$M,8,FALSE)</f>
        <v>#N/A</v>
      </c>
      <c r="S184" s="4" t="e">
        <f>VLOOKUP(Q184,Base!$D:$M,9,FALSE)</f>
        <v>#N/A</v>
      </c>
      <c r="T184" s="30">
        <v>2012</v>
      </c>
      <c r="U184" s="28" t="s">
        <v>1230</v>
      </c>
    </row>
    <row r="185" spans="1:21" s="28" customFormat="1" x14ac:dyDescent="0.3">
      <c r="A185" s="15" t="s">
        <v>746</v>
      </c>
      <c r="B185" s="15" t="s">
        <v>1276</v>
      </c>
      <c r="C185" s="16" t="s">
        <v>1187</v>
      </c>
      <c r="D185" s="17">
        <v>2184.67</v>
      </c>
      <c r="E185" s="17">
        <v>66.2</v>
      </c>
      <c r="F185" s="18">
        <v>2250.87</v>
      </c>
      <c r="G185" s="17">
        <v>0</v>
      </c>
      <c r="H185" s="17">
        <f t="shared" si="26"/>
        <v>2250.87</v>
      </c>
      <c r="I185" s="17">
        <f t="shared" si="27"/>
        <v>360.13920000000002</v>
      </c>
      <c r="J185" s="17">
        <f t="shared" si="28"/>
        <v>2611.0092</v>
      </c>
      <c r="K185" s="19" t="s">
        <v>797</v>
      </c>
      <c r="L185" s="32" t="s">
        <v>966</v>
      </c>
      <c r="M185" s="28" t="s">
        <v>1230</v>
      </c>
      <c r="N185" s="30">
        <v>2012</v>
      </c>
      <c r="O185" s="31" t="s">
        <v>1277</v>
      </c>
      <c r="P185" s="20" t="s">
        <v>1190</v>
      </c>
      <c r="Q185" s="4" t="e">
        <f>VLOOKUP(N185,Base!$E:$M,8,FALSE)</f>
        <v>#N/A</v>
      </c>
      <c r="R185" s="4" t="e">
        <f>VLOOKUP(O185,Base!$E:$M,8,FALSE)</f>
        <v>#N/A</v>
      </c>
      <c r="S185" s="4" t="e">
        <f>VLOOKUP(Q185,Base!$D:$M,9,FALSE)</f>
        <v>#N/A</v>
      </c>
      <c r="T185" s="30">
        <v>2012</v>
      </c>
      <c r="U185" s="28" t="s">
        <v>1230</v>
      </c>
    </row>
    <row r="186" spans="1:21" s="28" customFormat="1" x14ac:dyDescent="0.3">
      <c r="A186" s="15" t="s">
        <v>746</v>
      </c>
      <c r="B186" s="15" t="s">
        <v>1278</v>
      </c>
      <c r="C186" s="16" t="s">
        <v>1187</v>
      </c>
      <c r="D186" s="17">
        <v>2184.67</v>
      </c>
      <c r="E186" s="17">
        <v>66.2</v>
      </c>
      <c r="F186" s="18">
        <v>2250.87</v>
      </c>
      <c r="G186" s="17">
        <v>0</v>
      </c>
      <c r="H186" s="17">
        <f t="shared" si="26"/>
        <v>2250.87</v>
      </c>
      <c r="I186" s="17">
        <f t="shared" si="27"/>
        <v>360.13920000000002</v>
      </c>
      <c r="J186" s="17">
        <f t="shared" si="28"/>
        <v>2611.0092</v>
      </c>
      <c r="K186" s="19" t="s">
        <v>797</v>
      </c>
      <c r="L186" s="32" t="s">
        <v>966</v>
      </c>
      <c r="M186" s="28" t="s">
        <v>1230</v>
      </c>
      <c r="N186" s="30">
        <v>2012</v>
      </c>
      <c r="O186" s="31" t="s">
        <v>1279</v>
      </c>
      <c r="P186" s="20" t="s">
        <v>1190</v>
      </c>
      <c r="Q186" s="4" t="e">
        <f>VLOOKUP(N186,Base!$E:$M,8,FALSE)</f>
        <v>#N/A</v>
      </c>
      <c r="R186" s="4" t="e">
        <f>VLOOKUP(O186,Base!$E:$M,8,FALSE)</f>
        <v>#N/A</v>
      </c>
      <c r="S186" s="4" t="e">
        <f>VLOOKUP(Q186,Base!$D:$M,9,FALSE)</f>
        <v>#N/A</v>
      </c>
      <c r="T186" s="30">
        <v>2012</v>
      </c>
      <c r="U186" s="28" t="s">
        <v>1230</v>
      </c>
    </row>
    <row r="187" spans="1:21" s="28" customFormat="1" x14ac:dyDescent="0.3">
      <c r="A187" s="15" t="s">
        <v>746</v>
      </c>
      <c r="B187" s="15" t="s">
        <v>1280</v>
      </c>
      <c r="C187" s="16" t="s">
        <v>1187</v>
      </c>
      <c r="D187" s="17">
        <v>2184.67</v>
      </c>
      <c r="E187" s="17">
        <v>66.2</v>
      </c>
      <c r="F187" s="18">
        <v>2250.87</v>
      </c>
      <c r="G187" s="17">
        <v>0</v>
      </c>
      <c r="H187" s="17">
        <f t="shared" si="26"/>
        <v>2250.87</v>
      </c>
      <c r="I187" s="17">
        <f t="shared" si="27"/>
        <v>360.13920000000002</v>
      </c>
      <c r="J187" s="17">
        <f t="shared" si="28"/>
        <v>2611.0092</v>
      </c>
      <c r="K187" s="19" t="s">
        <v>797</v>
      </c>
      <c r="L187" s="32" t="s">
        <v>966</v>
      </c>
      <c r="M187" s="28" t="s">
        <v>1230</v>
      </c>
      <c r="N187" s="30">
        <v>2012</v>
      </c>
      <c r="O187" s="31" t="s">
        <v>1281</v>
      </c>
      <c r="P187" s="20" t="s">
        <v>1190</v>
      </c>
      <c r="Q187" s="4" t="e">
        <f>VLOOKUP(N187,Base!$E:$M,8,FALSE)</f>
        <v>#N/A</v>
      </c>
      <c r="R187" s="4" t="e">
        <f>VLOOKUP(O187,Base!$E:$M,8,FALSE)</f>
        <v>#N/A</v>
      </c>
      <c r="S187" s="4" t="e">
        <f>VLOOKUP(Q187,Base!$D:$M,9,FALSE)</f>
        <v>#N/A</v>
      </c>
      <c r="T187" s="30">
        <v>2012</v>
      </c>
      <c r="U187" s="28" t="s">
        <v>1230</v>
      </c>
    </row>
    <row r="188" spans="1:21" s="28" customFormat="1" x14ac:dyDescent="0.3">
      <c r="A188" s="15" t="s">
        <v>746</v>
      </c>
      <c r="B188" s="15" t="s">
        <v>1282</v>
      </c>
      <c r="C188" s="16" t="s">
        <v>1187</v>
      </c>
      <c r="D188" s="17">
        <v>2184.67</v>
      </c>
      <c r="E188" s="17">
        <v>66.2</v>
      </c>
      <c r="F188" s="18">
        <v>2250.87</v>
      </c>
      <c r="G188" s="17">
        <v>0</v>
      </c>
      <c r="H188" s="17">
        <f t="shared" si="26"/>
        <v>2250.87</v>
      </c>
      <c r="I188" s="17">
        <f t="shared" si="27"/>
        <v>360.13920000000002</v>
      </c>
      <c r="J188" s="17">
        <f t="shared" si="28"/>
        <v>2611.0092</v>
      </c>
      <c r="K188" s="19" t="s">
        <v>797</v>
      </c>
      <c r="L188" s="32" t="s">
        <v>966</v>
      </c>
      <c r="M188" s="28" t="s">
        <v>1230</v>
      </c>
      <c r="N188" s="30">
        <v>2012</v>
      </c>
      <c r="O188" s="31" t="s">
        <v>1283</v>
      </c>
      <c r="P188" s="20" t="s">
        <v>1190</v>
      </c>
      <c r="Q188" s="4" t="e">
        <f>VLOOKUP(N188,Base!$E:$M,8,FALSE)</f>
        <v>#N/A</v>
      </c>
      <c r="R188" s="4" t="e">
        <f>VLOOKUP(O188,Base!$E:$M,8,FALSE)</f>
        <v>#N/A</v>
      </c>
      <c r="S188" s="4" t="e">
        <f>VLOOKUP(Q188,Base!$D:$M,9,FALSE)</f>
        <v>#N/A</v>
      </c>
      <c r="T188" s="30">
        <v>2012</v>
      </c>
      <c r="U188" s="28" t="s">
        <v>1230</v>
      </c>
    </row>
    <row r="189" spans="1:21" s="28" customFormat="1" x14ac:dyDescent="0.3">
      <c r="A189" s="15" t="s">
        <v>746</v>
      </c>
      <c r="B189" s="15" t="s">
        <v>1284</v>
      </c>
      <c r="C189" s="16" t="s">
        <v>1187</v>
      </c>
      <c r="D189" s="17">
        <v>2184.67</v>
      </c>
      <c r="E189" s="17">
        <v>66.2</v>
      </c>
      <c r="F189" s="18">
        <v>2250.87</v>
      </c>
      <c r="G189" s="17">
        <v>0</v>
      </c>
      <c r="H189" s="17">
        <f t="shared" si="26"/>
        <v>2250.87</v>
      </c>
      <c r="I189" s="17">
        <f t="shared" si="27"/>
        <v>360.13920000000002</v>
      </c>
      <c r="J189" s="17">
        <f t="shared" si="28"/>
        <v>2611.0092</v>
      </c>
      <c r="K189" s="19" t="s">
        <v>797</v>
      </c>
      <c r="L189" s="32" t="s">
        <v>966</v>
      </c>
      <c r="M189" s="28" t="s">
        <v>1230</v>
      </c>
      <c r="N189" s="30">
        <v>2012</v>
      </c>
      <c r="O189" s="31" t="s">
        <v>1285</v>
      </c>
      <c r="P189" s="20" t="s">
        <v>1190</v>
      </c>
      <c r="Q189" s="4" t="e">
        <f>VLOOKUP(N189,Base!$E:$M,8,FALSE)</f>
        <v>#N/A</v>
      </c>
      <c r="R189" s="4" t="e">
        <f>VLOOKUP(O189,Base!$E:$M,8,FALSE)</f>
        <v>#N/A</v>
      </c>
      <c r="S189" s="4" t="e">
        <f>VLOOKUP(Q189,Base!$D:$M,9,FALSE)</f>
        <v>#N/A</v>
      </c>
      <c r="T189" s="30">
        <v>2012</v>
      </c>
      <c r="U189" s="28" t="s">
        <v>1230</v>
      </c>
    </row>
    <row r="190" spans="1:21" s="28" customFormat="1" x14ac:dyDescent="0.3">
      <c r="A190" s="15" t="s">
        <v>746</v>
      </c>
      <c r="B190" s="15" t="s">
        <v>1286</v>
      </c>
      <c r="C190" s="15" t="s">
        <v>1287</v>
      </c>
      <c r="D190" s="17">
        <v>0</v>
      </c>
      <c r="E190" s="17">
        <v>0</v>
      </c>
      <c r="F190" s="18">
        <v>2476.27</v>
      </c>
      <c r="G190" s="17">
        <v>0</v>
      </c>
      <c r="H190" s="17">
        <f>+F190+G190</f>
        <v>2476.27</v>
      </c>
      <c r="I190" s="17">
        <f>+H190*0.16</f>
        <v>396.20319999999998</v>
      </c>
      <c r="J190" s="17">
        <f>+H190+I190</f>
        <v>2872.4731999999999</v>
      </c>
      <c r="K190" s="19" t="s">
        <v>718</v>
      </c>
      <c r="L190" s="32" t="s">
        <v>86</v>
      </c>
      <c r="M190" s="28" t="s">
        <v>1288</v>
      </c>
      <c r="N190" s="30">
        <v>2012</v>
      </c>
      <c r="O190" s="31" t="s">
        <v>670</v>
      </c>
      <c r="P190" s="20">
        <v>90291000897117</v>
      </c>
      <c r="Q190" s="4" t="e">
        <f>VLOOKUP(N190,Base!$E:$M,8,FALSE)</f>
        <v>#N/A</v>
      </c>
      <c r="R190" s="4">
        <f>VLOOKUP(O190,Base!$E:$M,8,FALSE)</f>
        <v>2012</v>
      </c>
      <c r="T190" s="30">
        <v>2012</v>
      </c>
      <c r="U190" s="28" t="s">
        <v>1288</v>
      </c>
    </row>
    <row r="191" spans="1:21" s="28" customFormat="1" x14ac:dyDescent="0.3">
      <c r="A191" s="15" t="s">
        <v>746</v>
      </c>
      <c r="B191" s="15" t="s">
        <v>1289</v>
      </c>
      <c r="C191" s="15" t="s">
        <v>1287</v>
      </c>
      <c r="D191" s="17">
        <v>0</v>
      </c>
      <c r="E191" s="17">
        <v>0</v>
      </c>
      <c r="F191" s="18">
        <v>2476.27</v>
      </c>
      <c r="G191" s="17">
        <v>0</v>
      </c>
      <c r="H191" s="17">
        <f t="shared" ref="H191:H200" si="29">+F191+G191</f>
        <v>2476.27</v>
      </c>
      <c r="I191" s="17">
        <f>+H191*0.16</f>
        <v>396.20319999999998</v>
      </c>
      <c r="J191" s="17">
        <f t="shared" ref="J191:J200" si="30">+H191+I191</f>
        <v>2872.4731999999999</v>
      </c>
      <c r="K191" s="19" t="s">
        <v>718</v>
      </c>
      <c r="L191" s="32" t="s">
        <v>86</v>
      </c>
      <c r="M191" s="28" t="s">
        <v>1290</v>
      </c>
      <c r="N191" s="30">
        <v>2012</v>
      </c>
      <c r="O191" s="31" t="s">
        <v>28</v>
      </c>
      <c r="P191" s="20">
        <v>90291000898039</v>
      </c>
      <c r="Q191" s="4" t="e">
        <f>VLOOKUP(N191,Base!$E:$M,8,FALSE)</f>
        <v>#N/A</v>
      </c>
      <c r="R191" s="4">
        <f>VLOOKUP(O191,Base!$E:$M,8,FALSE)</f>
        <v>2012</v>
      </c>
      <c r="T191" s="30">
        <v>2012</v>
      </c>
      <c r="U191" s="28" t="s">
        <v>1290</v>
      </c>
    </row>
    <row r="192" spans="1:21" s="28" customFormat="1" x14ac:dyDescent="0.3">
      <c r="A192" s="15" t="s">
        <v>746</v>
      </c>
      <c r="B192" s="15" t="s">
        <v>1291</v>
      </c>
      <c r="C192" s="15" t="s">
        <v>1287</v>
      </c>
      <c r="D192" s="17">
        <v>0</v>
      </c>
      <c r="E192" s="17">
        <v>0</v>
      </c>
      <c r="F192" s="18">
        <v>2476.27</v>
      </c>
      <c r="G192" s="17">
        <v>0</v>
      </c>
      <c r="H192" s="17">
        <f t="shared" si="29"/>
        <v>2476.27</v>
      </c>
      <c r="I192" s="17">
        <f t="shared" ref="I192:I200" si="31">+H192*0.16</f>
        <v>396.20319999999998</v>
      </c>
      <c r="J192" s="17">
        <f t="shared" si="30"/>
        <v>2872.4731999999999</v>
      </c>
      <c r="K192" s="19" t="s">
        <v>718</v>
      </c>
      <c r="L192" s="32" t="s">
        <v>86</v>
      </c>
      <c r="M192" s="28" t="s">
        <v>1292</v>
      </c>
      <c r="N192" s="30">
        <v>2012</v>
      </c>
      <c r="O192" s="31" t="s">
        <v>1293</v>
      </c>
      <c r="P192" s="20">
        <v>90291000897559</v>
      </c>
      <c r="Q192" s="4" t="e">
        <f>VLOOKUP(N192,Base!$E:$M,8,FALSE)</f>
        <v>#N/A</v>
      </c>
      <c r="R192" s="4" t="e">
        <f>VLOOKUP(O192,Base!$E:$M,8,FALSE)</f>
        <v>#N/A</v>
      </c>
      <c r="S192" s="4" t="e">
        <f>VLOOKUP(Q192,Base!$D:$M,9,FALSE)</f>
        <v>#N/A</v>
      </c>
      <c r="T192" s="30">
        <v>2012</v>
      </c>
      <c r="U192" s="28" t="s">
        <v>1292</v>
      </c>
    </row>
    <row r="193" spans="1:21" s="28" customFormat="1" x14ac:dyDescent="0.3">
      <c r="A193" s="15" t="s">
        <v>746</v>
      </c>
      <c r="B193" s="15" t="s">
        <v>1294</v>
      </c>
      <c r="C193" s="15" t="s">
        <v>1287</v>
      </c>
      <c r="D193" s="17">
        <v>0</v>
      </c>
      <c r="E193" s="17">
        <v>0</v>
      </c>
      <c r="F193" s="18">
        <v>2476.27</v>
      </c>
      <c r="G193" s="17">
        <v>0</v>
      </c>
      <c r="H193" s="17">
        <f t="shared" si="29"/>
        <v>2476.27</v>
      </c>
      <c r="I193" s="17">
        <f t="shared" si="31"/>
        <v>396.20319999999998</v>
      </c>
      <c r="J193" s="17">
        <f t="shared" si="30"/>
        <v>2872.4731999999999</v>
      </c>
      <c r="K193" s="19" t="s">
        <v>718</v>
      </c>
      <c r="L193" s="32" t="s">
        <v>86</v>
      </c>
      <c r="M193" s="28" t="s">
        <v>1295</v>
      </c>
      <c r="N193" s="30">
        <v>2012</v>
      </c>
      <c r="O193" s="31" t="s">
        <v>46</v>
      </c>
      <c r="P193" s="20">
        <v>90291000896719</v>
      </c>
      <c r="Q193" s="4" t="e">
        <f>VLOOKUP(N193,Base!$E:$M,8,FALSE)</f>
        <v>#N/A</v>
      </c>
      <c r="R193" s="4">
        <f>VLOOKUP(O193,Base!$E:$M,8,FALSE)</f>
        <v>2012</v>
      </c>
      <c r="T193" s="30">
        <v>2012</v>
      </c>
      <c r="U193" s="28" t="s">
        <v>1295</v>
      </c>
    </row>
    <row r="194" spans="1:21" s="28" customFormat="1" x14ac:dyDescent="0.3">
      <c r="A194" s="15" t="s">
        <v>746</v>
      </c>
      <c r="B194" s="15" t="s">
        <v>1296</v>
      </c>
      <c r="C194" s="15" t="s">
        <v>1287</v>
      </c>
      <c r="D194" s="17">
        <v>0</v>
      </c>
      <c r="E194" s="17">
        <v>0</v>
      </c>
      <c r="F194" s="18">
        <v>2476.27</v>
      </c>
      <c r="G194" s="17">
        <v>0</v>
      </c>
      <c r="H194" s="17">
        <f t="shared" si="29"/>
        <v>2476.27</v>
      </c>
      <c r="I194" s="17">
        <f t="shared" si="31"/>
        <v>396.20319999999998</v>
      </c>
      <c r="J194" s="17">
        <f t="shared" si="30"/>
        <v>2872.4731999999999</v>
      </c>
      <c r="K194" s="19" t="s">
        <v>718</v>
      </c>
      <c r="L194" s="32" t="s">
        <v>86</v>
      </c>
      <c r="M194" s="28" t="s">
        <v>1297</v>
      </c>
      <c r="N194" s="30">
        <v>2012</v>
      </c>
      <c r="O194" s="31" t="s">
        <v>558</v>
      </c>
      <c r="P194" s="20">
        <v>90291000901140</v>
      </c>
      <c r="Q194" s="4" t="e">
        <f>VLOOKUP(N194,Base!$E:$M,8,FALSE)</f>
        <v>#N/A</v>
      </c>
      <c r="R194" s="4">
        <f>VLOOKUP(O194,Base!$E:$M,8,FALSE)</f>
        <v>2012</v>
      </c>
      <c r="T194" s="30">
        <v>2012</v>
      </c>
      <c r="U194" s="28" t="s">
        <v>1297</v>
      </c>
    </row>
    <row r="195" spans="1:21" s="28" customFormat="1" x14ac:dyDescent="0.3">
      <c r="A195" s="15" t="s">
        <v>746</v>
      </c>
      <c r="B195" s="15" t="s">
        <v>1298</v>
      </c>
      <c r="C195" s="15" t="s">
        <v>1287</v>
      </c>
      <c r="D195" s="17">
        <v>0</v>
      </c>
      <c r="E195" s="17">
        <v>0</v>
      </c>
      <c r="F195" s="18">
        <v>2476.27</v>
      </c>
      <c r="G195" s="17">
        <v>0</v>
      </c>
      <c r="H195" s="17">
        <f t="shared" si="29"/>
        <v>2476.27</v>
      </c>
      <c r="I195" s="17">
        <f t="shared" si="31"/>
        <v>396.20319999999998</v>
      </c>
      <c r="J195" s="17">
        <f t="shared" si="30"/>
        <v>2872.4731999999999</v>
      </c>
      <c r="K195" s="19" t="s">
        <v>718</v>
      </c>
      <c r="L195" s="32" t="s">
        <v>86</v>
      </c>
      <c r="M195" s="28" t="s">
        <v>1299</v>
      </c>
      <c r="N195" s="30">
        <v>2012</v>
      </c>
      <c r="O195" s="31" t="s">
        <v>49</v>
      </c>
      <c r="P195" s="20">
        <v>90291000898440</v>
      </c>
      <c r="Q195" s="4" t="e">
        <f>VLOOKUP(N195,Base!$E:$M,8,FALSE)</f>
        <v>#N/A</v>
      </c>
      <c r="R195" s="4">
        <f>VLOOKUP(O195,Base!$E:$M,8,FALSE)</f>
        <v>2012</v>
      </c>
      <c r="T195" s="30">
        <v>2012</v>
      </c>
      <c r="U195" s="28" t="s">
        <v>1299</v>
      </c>
    </row>
    <row r="196" spans="1:21" s="28" customFormat="1" x14ac:dyDescent="0.3">
      <c r="A196" s="15" t="s">
        <v>746</v>
      </c>
      <c r="B196" s="15" t="s">
        <v>1300</v>
      </c>
      <c r="C196" s="15" t="s">
        <v>1287</v>
      </c>
      <c r="D196" s="17">
        <v>0</v>
      </c>
      <c r="E196" s="17">
        <v>0</v>
      </c>
      <c r="F196" s="18">
        <v>2476.27</v>
      </c>
      <c r="G196" s="17">
        <v>0</v>
      </c>
      <c r="H196" s="17">
        <f t="shared" si="29"/>
        <v>2476.27</v>
      </c>
      <c r="I196" s="17">
        <f t="shared" si="31"/>
        <v>396.20319999999998</v>
      </c>
      <c r="J196" s="17">
        <f t="shared" si="30"/>
        <v>2872.4731999999999</v>
      </c>
      <c r="K196" s="19" t="s">
        <v>718</v>
      </c>
      <c r="L196" s="32" t="s">
        <v>86</v>
      </c>
      <c r="M196" s="28" t="s">
        <v>1301</v>
      </c>
      <c r="N196" s="30">
        <v>2012</v>
      </c>
      <c r="O196" s="31" t="s">
        <v>34</v>
      </c>
      <c r="P196" s="20">
        <v>90291000898505</v>
      </c>
      <c r="Q196" s="4" t="e">
        <f>VLOOKUP(N196,Base!$E:$M,8,FALSE)</f>
        <v>#N/A</v>
      </c>
      <c r="R196" s="4">
        <f>VLOOKUP(O196,Base!$E:$M,8,FALSE)</f>
        <v>2012</v>
      </c>
      <c r="T196" s="30">
        <v>2012</v>
      </c>
      <c r="U196" s="28" t="s">
        <v>1301</v>
      </c>
    </row>
    <row r="197" spans="1:21" s="28" customFormat="1" x14ac:dyDescent="0.3">
      <c r="A197" s="15" t="s">
        <v>746</v>
      </c>
      <c r="B197" s="15" t="s">
        <v>1302</v>
      </c>
      <c r="C197" s="15" t="s">
        <v>1287</v>
      </c>
      <c r="D197" s="17">
        <v>0</v>
      </c>
      <c r="E197" s="17">
        <v>0</v>
      </c>
      <c r="F197" s="18">
        <v>2476.27</v>
      </c>
      <c r="G197" s="17">
        <v>0</v>
      </c>
      <c r="H197" s="17">
        <f t="shared" si="29"/>
        <v>2476.27</v>
      </c>
      <c r="I197" s="17">
        <f t="shared" si="31"/>
        <v>396.20319999999998</v>
      </c>
      <c r="J197" s="17">
        <f t="shared" si="30"/>
        <v>2872.4731999999999</v>
      </c>
      <c r="K197" s="19" t="s">
        <v>718</v>
      </c>
      <c r="L197" s="32" t="s">
        <v>86</v>
      </c>
      <c r="M197" s="28" t="s">
        <v>1303</v>
      </c>
      <c r="N197" s="30">
        <v>2012</v>
      </c>
      <c r="O197" s="31" t="s">
        <v>31</v>
      </c>
      <c r="P197" s="20">
        <v>90291000898426</v>
      </c>
      <c r="Q197" s="4" t="e">
        <f>VLOOKUP(N197,Base!$E:$M,8,FALSE)</f>
        <v>#N/A</v>
      </c>
      <c r="R197" s="4">
        <f>VLOOKUP(O197,Base!$E:$M,8,FALSE)</f>
        <v>2012</v>
      </c>
      <c r="T197" s="30">
        <v>2012</v>
      </c>
      <c r="U197" s="28" t="s">
        <v>1303</v>
      </c>
    </row>
    <row r="198" spans="1:21" s="28" customFormat="1" x14ac:dyDescent="0.3">
      <c r="A198" s="15" t="s">
        <v>746</v>
      </c>
      <c r="B198" s="15" t="s">
        <v>1304</v>
      </c>
      <c r="C198" s="15" t="s">
        <v>1287</v>
      </c>
      <c r="D198" s="17">
        <v>0</v>
      </c>
      <c r="E198" s="17">
        <v>0</v>
      </c>
      <c r="F198" s="18">
        <v>2476.27</v>
      </c>
      <c r="G198" s="17">
        <v>0</v>
      </c>
      <c r="H198" s="17">
        <f>+F198+G198</f>
        <v>2476.27</v>
      </c>
      <c r="I198" s="17">
        <f t="shared" si="31"/>
        <v>396.20319999999998</v>
      </c>
      <c r="J198" s="17">
        <f t="shared" si="30"/>
        <v>2872.4731999999999</v>
      </c>
      <c r="K198" s="19" t="s">
        <v>718</v>
      </c>
      <c r="L198" s="32" t="s">
        <v>86</v>
      </c>
      <c r="M198" s="28" t="s">
        <v>1305</v>
      </c>
      <c r="N198" s="30">
        <v>2012</v>
      </c>
      <c r="O198" s="31" t="s">
        <v>666</v>
      </c>
      <c r="P198" s="20">
        <v>90291000902133</v>
      </c>
      <c r="Q198" s="4" t="e">
        <f>VLOOKUP(N198,Base!$E:$M,8,FALSE)</f>
        <v>#N/A</v>
      </c>
      <c r="R198" s="4">
        <f>VLOOKUP(O198,Base!$E:$M,8,FALSE)</f>
        <v>2012</v>
      </c>
      <c r="T198" s="30">
        <v>2012</v>
      </c>
      <c r="U198" s="28" t="s">
        <v>1305</v>
      </c>
    </row>
    <row r="199" spans="1:21" s="28" customFormat="1" x14ac:dyDescent="0.3">
      <c r="A199" s="15" t="s">
        <v>746</v>
      </c>
      <c r="B199" s="15" t="s">
        <v>1306</v>
      </c>
      <c r="C199" s="15" t="s">
        <v>1287</v>
      </c>
      <c r="D199" s="17">
        <v>0</v>
      </c>
      <c r="E199" s="17">
        <v>0</v>
      </c>
      <c r="F199" s="18">
        <v>2476.27</v>
      </c>
      <c r="G199" s="17">
        <v>0</v>
      </c>
      <c r="H199" s="17">
        <f t="shared" si="29"/>
        <v>2476.27</v>
      </c>
      <c r="I199" s="17">
        <f t="shared" si="31"/>
        <v>396.20319999999998</v>
      </c>
      <c r="J199" s="17">
        <f t="shared" si="30"/>
        <v>2872.4731999999999</v>
      </c>
      <c r="K199" s="19" t="s">
        <v>718</v>
      </c>
      <c r="L199" s="32" t="s">
        <v>86</v>
      </c>
      <c r="M199" s="28" t="s">
        <v>1307</v>
      </c>
      <c r="N199" s="30">
        <v>2012</v>
      </c>
      <c r="O199" s="31" t="s">
        <v>557</v>
      </c>
      <c r="P199" s="20">
        <v>90291000901075</v>
      </c>
      <c r="Q199" s="4" t="e">
        <f>VLOOKUP(N199,Base!$E:$M,8,FALSE)</f>
        <v>#N/A</v>
      </c>
      <c r="R199" s="4">
        <f>VLOOKUP(O199,Base!$E:$M,8,FALSE)</f>
        <v>2012</v>
      </c>
      <c r="T199" s="30">
        <v>2012</v>
      </c>
      <c r="U199" s="28" t="s">
        <v>1307</v>
      </c>
    </row>
    <row r="200" spans="1:21" s="28" customFormat="1" x14ac:dyDescent="0.3">
      <c r="A200" s="15" t="s">
        <v>746</v>
      </c>
      <c r="B200" s="15" t="s">
        <v>1308</v>
      </c>
      <c r="C200" s="15" t="s">
        <v>1287</v>
      </c>
      <c r="D200" s="17">
        <v>0</v>
      </c>
      <c r="E200" s="17">
        <v>0</v>
      </c>
      <c r="F200" s="18">
        <v>2476.27</v>
      </c>
      <c r="G200" s="17">
        <v>0</v>
      </c>
      <c r="H200" s="17">
        <f t="shared" si="29"/>
        <v>2476.27</v>
      </c>
      <c r="I200" s="17">
        <f t="shared" si="31"/>
        <v>396.20319999999998</v>
      </c>
      <c r="J200" s="17">
        <f t="shared" si="30"/>
        <v>2872.4731999999999</v>
      </c>
      <c r="K200" s="19" t="s">
        <v>718</v>
      </c>
      <c r="L200" s="32" t="s">
        <v>86</v>
      </c>
      <c r="M200" s="28" t="s">
        <v>1309</v>
      </c>
      <c r="N200" s="30">
        <v>2012</v>
      </c>
      <c r="O200" s="31" t="s">
        <v>669</v>
      </c>
      <c r="P200" s="20">
        <v>90291000901090</v>
      </c>
      <c r="Q200" s="4" t="e">
        <f>VLOOKUP(N200,Base!$E:$M,8,FALSE)</f>
        <v>#N/A</v>
      </c>
      <c r="R200" s="4">
        <f>VLOOKUP(O200,Base!$E:$M,8,FALSE)</f>
        <v>2012</v>
      </c>
      <c r="T200" s="30">
        <v>2012</v>
      </c>
      <c r="U200" s="28" t="s">
        <v>1309</v>
      </c>
    </row>
    <row r="201" spans="1:21" s="28" customFormat="1" x14ac:dyDescent="0.3">
      <c r="A201" s="15" t="s">
        <v>746</v>
      </c>
      <c r="B201" s="15" t="s">
        <v>1310</v>
      </c>
      <c r="C201" s="16" t="s">
        <v>1311</v>
      </c>
      <c r="D201" s="17">
        <v>17238.89</v>
      </c>
      <c r="E201" s="17">
        <v>1756.52</v>
      </c>
      <c r="F201" s="18">
        <v>18995.41</v>
      </c>
      <c r="G201" s="17">
        <v>0</v>
      </c>
      <c r="H201" s="17">
        <f>+F201+G201</f>
        <v>18995.41</v>
      </c>
      <c r="I201" s="17">
        <f>+H201*0.16</f>
        <v>3039.2656000000002</v>
      </c>
      <c r="J201" s="17">
        <f>+H201+I201</f>
        <v>22034.675599999999</v>
      </c>
      <c r="K201" s="19" t="s">
        <v>718</v>
      </c>
      <c r="L201" s="32" t="s">
        <v>86</v>
      </c>
      <c r="M201" s="28" t="s">
        <v>749</v>
      </c>
      <c r="N201" s="30">
        <v>2018</v>
      </c>
      <c r="O201" s="31" t="s">
        <v>89</v>
      </c>
      <c r="P201" s="20" t="s">
        <v>1312</v>
      </c>
      <c r="Q201" s="4" t="e">
        <f>VLOOKUP(N201,Base!$E:$M,8,FALSE)</f>
        <v>#N/A</v>
      </c>
      <c r="R201" s="4">
        <f>VLOOKUP(O201,Base!$E:$M,8,FALSE)</f>
        <v>2018</v>
      </c>
      <c r="T201" s="30">
        <v>2018</v>
      </c>
      <c r="U201" s="28" t="s">
        <v>749</v>
      </c>
    </row>
    <row r="202" spans="1:21" s="28" customFormat="1" x14ac:dyDescent="0.3">
      <c r="A202" s="15" t="s">
        <v>746</v>
      </c>
      <c r="B202" s="15" t="s">
        <v>1313</v>
      </c>
      <c r="C202" s="16" t="s">
        <v>1311</v>
      </c>
      <c r="D202" s="17">
        <v>5019.32</v>
      </c>
      <c r="E202" s="17">
        <v>511.43</v>
      </c>
      <c r="F202" s="18">
        <v>5530.75</v>
      </c>
      <c r="G202" s="17">
        <v>0</v>
      </c>
      <c r="H202" s="17">
        <f t="shared" ref="H202:H265" si="32">+F202+G202</f>
        <v>5530.75</v>
      </c>
      <c r="I202" s="17">
        <f t="shared" ref="I202:I265" si="33">+H202*0.16</f>
        <v>884.92000000000007</v>
      </c>
      <c r="J202" s="17">
        <f t="shared" ref="J202:J265" si="34">+H202+I202</f>
        <v>6415.67</v>
      </c>
      <c r="K202" s="19" t="s">
        <v>797</v>
      </c>
      <c r="L202" s="35" t="s">
        <v>1314</v>
      </c>
      <c r="M202" s="28" t="s">
        <v>1315</v>
      </c>
      <c r="N202" s="30">
        <v>2018</v>
      </c>
      <c r="O202" s="31" t="s">
        <v>1316</v>
      </c>
      <c r="P202" s="20" t="s">
        <v>1317</v>
      </c>
      <c r="Q202" s="4" t="e">
        <f>VLOOKUP(N202,Base!$E:$M,8,FALSE)</f>
        <v>#N/A</v>
      </c>
      <c r="R202" s="4" t="e">
        <f>VLOOKUP(O202,Base!$E:$M,8,FALSE)</f>
        <v>#N/A</v>
      </c>
      <c r="S202" s="4" t="e">
        <f>VLOOKUP(Q202,Base!$D:$M,9,FALSE)</f>
        <v>#N/A</v>
      </c>
      <c r="T202" s="30">
        <v>2018</v>
      </c>
      <c r="U202" s="28" t="s">
        <v>1315</v>
      </c>
    </row>
    <row r="203" spans="1:21" s="28" customFormat="1" x14ac:dyDescent="0.3">
      <c r="A203" s="15" t="s">
        <v>746</v>
      </c>
      <c r="B203" s="15" t="s">
        <v>1318</v>
      </c>
      <c r="C203" s="16" t="s">
        <v>1311</v>
      </c>
      <c r="D203" s="17">
        <v>17238.89</v>
      </c>
      <c r="E203" s="17">
        <v>1756.52</v>
      </c>
      <c r="F203" s="18">
        <v>18995.41</v>
      </c>
      <c r="G203" s="17">
        <v>0</v>
      </c>
      <c r="H203" s="17">
        <f t="shared" si="32"/>
        <v>18995.41</v>
      </c>
      <c r="I203" s="17">
        <f t="shared" si="33"/>
        <v>3039.2656000000002</v>
      </c>
      <c r="J203" s="17">
        <f t="shared" si="34"/>
        <v>22034.675599999999</v>
      </c>
      <c r="K203" s="19" t="s">
        <v>718</v>
      </c>
      <c r="L203" s="32" t="s">
        <v>86</v>
      </c>
      <c r="M203" s="28" t="s">
        <v>749</v>
      </c>
      <c r="N203" s="30">
        <v>2018</v>
      </c>
      <c r="O203" s="31" t="s">
        <v>91</v>
      </c>
      <c r="P203" s="20" t="s">
        <v>1319</v>
      </c>
      <c r="Q203" s="4" t="e">
        <f>VLOOKUP(N203,Base!$E:$M,8,FALSE)</f>
        <v>#N/A</v>
      </c>
      <c r="R203" s="4">
        <f>VLOOKUP(O203,Base!$E:$M,8,FALSE)</f>
        <v>2012</v>
      </c>
      <c r="T203" s="30">
        <v>2018</v>
      </c>
      <c r="U203" s="28" t="s">
        <v>749</v>
      </c>
    </row>
    <row r="204" spans="1:21" s="28" customFormat="1" x14ac:dyDescent="0.3">
      <c r="A204" s="15" t="s">
        <v>746</v>
      </c>
      <c r="B204" s="15" t="s">
        <v>1320</v>
      </c>
      <c r="C204" s="16" t="s">
        <v>1311</v>
      </c>
      <c r="D204" s="17">
        <v>5019.32</v>
      </c>
      <c r="E204" s="17">
        <v>511.43</v>
      </c>
      <c r="F204" s="18">
        <v>5530.75</v>
      </c>
      <c r="G204" s="17">
        <v>0</v>
      </c>
      <c r="H204" s="17">
        <f t="shared" si="32"/>
        <v>5530.75</v>
      </c>
      <c r="I204" s="17">
        <f t="shared" si="33"/>
        <v>884.92000000000007</v>
      </c>
      <c r="J204" s="17">
        <f t="shared" si="34"/>
        <v>6415.67</v>
      </c>
      <c r="K204" s="19" t="s">
        <v>797</v>
      </c>
      <c r="L204" s="35" t="s">
        <v>1314</v>
      </c>
      <c r="M204" s="28" t="s">
        <v>1321</v>
      </c>
      <c r="N204" s="30">
        <v>2018</v>
      </c>
      <c r="O204" s="31" t="s">
        <v>1322</v>
      </c>
      <c r="P204" s="20" t="s">
        <v>1317</v>
      </c>
      <c r="Q204" s="4" t="e">
        <f>VLOOKUP(N204,Base!$E:$M,8,FALSE)</f>
        <v>#N/A</v>
      </c>
      <c r="R204" s="4" t="e">
        <f>VLOOKUP(O204,Base!$E:$M,8,FALSE)</f>
        <v>#N/A</v>
      </c>
      <c r="S204" s="4" t="e">
        <f>VLOOKUP(Q204,Base!$D:$M,9,FALSE)</f>
        <v>#N/A</v>
      </c>
      <c r="T204" s="30">
        <v>2018</v>
      </c>
      <c r="U204" s="28" t="s">
        <v>1321</v>
      </c>
    </row>
    <row r="205" spans="1:21" s="28" customFormat="1" x14ac:dyDescent="0.3">
      <c r="A205" s="15" t="s">
        <v>746</v>
      </c>
      <c r="B205" s="15" t="s">
        <v>1323</v>
      </c>
      <c r="C205" s="16" t="s">
        <v>1311</v>
      </c>
      <c r="D205" s="17">
        <v>17238.89</v>
      </c>
      <c r="E205" s="17">
        <v>1756.52</v>
      </c>
      <c r="F205" s="18">
        <v>18995.41</v>
      </c>
      <c r="G205" s="17">
        <v>0</v>
      </c>
      <c r="H205" s="17">
        <f t="shared" si="32"/>
        <v>18995.41</v>
      </c>
      <c r="I205" s="17">
        <f t="shared" si="33"/>
        <v>3039.2656000000002</v>
      </c>
      <c r="J205" s="17">
        <f t="shared" si="34"/>
        <v>22034.675599999999</v>
      </c>
      <c r="K205" s="19" t="s">
        <v>718</v>
      </c>
      <c r="L205" s="32" t="s">
        <v>86</v>
      </c>
      <c r="M205" s="28" t="s">
        <v>749</v>
      </c>
      <c r="N205" s="30">
        <v>2018</v>
      </c>
      <c r="O205" s="31" t="s">
        <v>139</v>
      </c>
      <c r="P205" s="20" t="s">
        <v>1324</v>
      </c>
      <c r="Q205" s="4" t="e">
        <f>VLOOKUP(N205,Base!$E:$M,8,FALSE)</f>
        <v>#N/A</v>
      </c>
      <c r="R205" s="4">
        <f>VLOOKUP(O205,Base!$E:$M,8,FALSE)</f>
        <v>2018</v>
      </c>
      <c r="T205" s="30">
        <v>2018</v>
      </c>
      <c r="U205" s="28" t="s">
        <v>749</v>
      </c>
    </row>
    <row r="206" spans="1:21" s="28" customFormat="1" x14ac:dyDescent="0.3">
      <c r="A206" s="15" t="s">
        <v>746</v>
      </c>
      <c r="B206" s="15" t="s">
        <v>1325</v>
      </c>
      <c r="C206" s="16" t="s">
        <v>1311</v>
      </c>
      <c r="D206" s="17">
        <v>5019.32</v>
      </c>
      <c r="E206" s="17">
        <v>511.43</v>
      </c>
      <c r="F206" s="18">
        <v>5530.75</v>
      </c>
      <c r="G206" s="17">
        <v>0</v>
      </c>
      <c r="H206" s="17">
        <f t="shared" si="32"/>
        <v>5530.75</v>
      </c>
      <c r="I206" s="17">
        <f t="shared" si="33"/>
        <v>884.92000000000007</v>
      </c>
      <c r="J206" s="17">
        <f t="shared" si="34"/>
        <v>6415.67</v>
      </c>
      <c r="K206" s="19" t="s">
        <v>797</v>
      </c>
      <c r="L206" s="35" t="s">
        <v>1314</v>
      </c>
      <c r="M206" s="28" t="s">
        <v>1315</v>
      </c>
      <c r="N206" s="30">
        <v>2018</v>
      </c>
      <c r="O206" s="31" t="s">
        <v>1326</v>
      </c>
      <c r="P206" s="20" t="s">
        <v>1317</v>
      </c>
      <c r="Q206" s="4" t="e">
        <f>VLOOKUP(N206,Base!$E:$M,8,FALSE)</f>
        <v>#N/A</v>
      </c>
      <c r="R206" s="4" t="e">
        <f>VLOOKUP(O206,Base!$E:$M,8,FALSE)</f>
        <v>#N/A</v>
      </c>
      <c r="S206" s="4" t="e">
        <f>VLOOKUP(Q206,Base!$D:$M,9,FALSE)</f>
        <v>#N/A</v>
      </c>
      <c r="T206" s="30">
        <v>2018</v>
      </c>
      <c r="U206" s="28" t="s">
        <v>1315</v>
      </c>
    </row>
    <row r="207" spans="1:21" s="28" customFormat="1" x14ac:dyDescent="0.3">
      <c r="A207" s="15" t="s">
        <v>746</v>
      </c>
      <c r="B207" s="15" t="s">
        <v>1327</v>
      </c>
      <c r="C207" s="16" t="s">
        <v>1311</v>
      </c>
      <c r="D207" s="17">
        <v>17238.89</v>
      </c>
      <c r="E207" s="17">
        <v>1756.52</v>
      </c>
      <c r="F207" s="18">
        <v>18995.41</v>
      </c>
      <c r="G207" s="17">
        <v>0</v>
      </c>
      <c r="H207" s="17">
        <f t="shared" si="32"/>
        <v>18995.41</v>
      </c>
      <c r="I207" s="17">
        <f t="shared" si="33"/>
        <v>3039.2656000000002</v>
      </c>
      <c r="J207" s="17">
        <f t="shared" si="34"/>
        <v>22034.675599999999</v>
      </c>
      <c r="K207" s="19" t="s">
        <v>718</v>
      </c>
      <c r="L207" s="32" t="s">
        <v>86</v>
      </c>
      <c r="M207" s="28" t="s">
        <v>749</v>
      </c>
      <c r="N207" s="30">
        <v>2018</v>
      </c>
      <c r="O207" s="31" t="s">
        <v>10</v>
      </c>
      <c r="P207" s="20" t="s">
        <v>1328</v>
      </c>
      <c r="Q207" s="4" t="e">
        <f>VLOOKUP(N207,Base!$E:$M,8,FALSE)</f>
        <v>#N/A</v>
      </c>
      <c r="R207" s="4" t="e">
        <f>VLOOKUP(O207,Base!$E:$M,8,FALSE)</f>
        <v>#N/A</v>
      </c>
      <c r="T207" s="30">
        <v>2018</v>
      </c>
      <c r="U207" s="28" t="s">
        <v>749</v>
      </c>
    </row>
    <row r="208" spans="1:21" s="28" customFormat="1" x14ac:dyDescent="0.3">
      <c r="A208" s="15" t="s">
        <v>746</v>
      </c>
      <c r="B208" s="15" t="s">
        <v>1329</v>
      </c>
      <c r="C208" s="16" t="s">
        <v>1311</v>
      </c>
      <c r="D208" s="17">
        <v>5019.32</v>
      </c>
      <c r="E208" s="17">
        <v>511.43</v>
      </c>
      <c r="F208" s="18">
        <v>5530.75</v>
      </c>
      <c r="G208" s="17">
        <v>0</v>
      </c>
      <c r="H208" s="17">
        <f t="shared" si="32"/>
        <v>5530.75</v>
      </c>
      <c r="I208" s="17">
        <f t="shared" si="33"/>
        <v>884.92000000000007</v>
      </c>
      <c r="J208" s="17">
        <f t="shared" si="34"/>
        <v>6415.67</v>
      </c>
      <c r="K208" s="19" t="s">
        <v>797</v>
      </c>
      <c r="L208" s="35" t="s">
        <v>1314</v>
      </c>
      <c r="M208" s="28" t="s">
        <v>1315</v>
      </c>
      <c r="N208" s="30">
        <v>2018</v>
      </c>
      <c r="O208" s="31" t="s">
        <v>1330</v>
      </c>
      <c r="P208" s="20" t="s">
        <v>1317</v>
      </c>
      <c r="Q208" s="4" t="e">
        <f>VLOOKUP(N208,Base!$E:$M,8,FALSE)</f>
        <v>#N/A</v>
      </c>
      <c r="R208" s="4" t="e">
        <f>VLOOKUP(O208,Base!$E:$M,8,FALSE)</f>
        <v>#N/A</v>
      </c>
      <c r="S208" s="4" t="e">
        <f>VLOOKUP(Q208,Base!$D:$M,9,FALSE)</f>
        <v>#N/A</v>
      </c>
      <c r="T208" s="30">
        <v>2018</v>
      </c>
      <c r="U208" s="28" t="s">
        <v>1315</v>
      </c>
    </row>
    <row r="209" spans="1:21" s="28" customFormat="1" x14ac:dyDescent="0.3">
      <c r="A209" s="15" t="s">
        <v>746</v>
      </c>
      <c r="B209" s="15" t="s">
        <v>1331</v>
      </c>
      <c r="C209" s="16" t="s">
        <v>1311</v>
      </c>
      <c r="D209" s="17">
        <v>17238.89</v>
      </c>
      <c r="E209" s="17">
        <v>1756.52</v>
      </c>
      <c r="F209" s="18">
        <v>18995.41</v>
      </c>
      <c r="G209" s="17">
        <v>0</v>
      </c>
      <c r="H209" s="17">
        <f t="shared" si="32"/>
        <v>18995.41</v>
      </c>
      <c r="I209" s="17">
        <f t="shared" si="33"/>
        <v>3039.2656000000002</v>
      </c>
      <c r="J209" s="17">
        <f t="shared" si="34"/>
        <v>22034.675599999999</v>
      </c>
      <c r="K209" s="19" t="s">
        <v>718</v>
      </c>
      <c r="L209" s="32" t="s">
        <v>86</v>
      </c>
      <c r="M209" s="28" t="s">
        <v>749</v>
      </c>
      <c r="N209" s="30">
        <v>2018</v>
      </c>
      <c r="O209" s="31" t="s">
        <v>127</v>
      </c>
      <c r="P209" s="20" t="s">
        <v>1332</v>
      </c>
      <c r="Q209" s="4" t="e">
        <f>VLOOKUP(N209,Base!$E:$M,8,FALSE)</f>
        <v>#N/A</v>
      </c>
      <c r="R209" s="4">
        <f>VLOOKUP(O209,Base!$E:$M,8,FALSE)</f>
        <v>2018</v>
      </c>
      <c r="T209" s="30">
        <v>2018</v>
      </c>
      <c r="U209" s="28" t="s">
        <v>749</v>
      </c>
    </row>
    <row r="210" spans="1:21" s="28" customFormat="1" x14ac:dyDescent="0.3">
      <c r="A210" s="15" t="s">
        <v>746</v>
      </c>
      <c r="B210" s="15" t="s">
        <v>1333</v>
      </c>
      <c r="C210" s="16" t="s">
        <v>1311</v>
      </c>
      <c r="D210" s="17">
        <v>5019.32</v>
      </c>
      <c r="E210" s="17">
        <v>511.43</v>
      </c>
      <c r="F210" s="18">
        <v>5530.75</v>
      </c>
      <c r="G210" s="17">
        <v>0</v>
      </c>
      <c r="H210" s="17">
        <f t="shared" si="32"/>
        <v>5530.75</v>
      </c>
      <c r="I210" s="17">
        <f t="shared" si="33"/>
        <v>884.92000000000007</v>
      </c>
      <c r="J210" s="17">
        <f t="shared" si="34"/>
        <v>6415.67</v>
      </c>
      <c r="K210" s="19" t="s">
        <v>797</v>
      </c>
      <c r="L210" s="35" t="s">
        <v>1314</v>
      </c>
      <c r="M210" s="28" t="s">
        <v>1315</v>
      </c>
      <c r="N210" s="30">
        <v>2018</v>
      </c>
      <c r="O210" s="31" t="s">
        <v>1334</v>
      </c>
      <c r="P210" s="20" t="s">
        <v>1317</v>
      </c>
      <c r="Q210" s="4" t="e">
        <f>VLOOKUP(N210,Base!$E:$M,8,FALSE)</f>
        <v>#N/A</v>
      </c>
      <c r="R210" s="4" t="e">
        <f>VLOOKUP(O210,Base!$E:$M,8,FALSE)</f>
        <v>#N/A</v>
      </c>
      <c r="S210" s="4" t="e">
        <f>VLOOKUP(Q210,Base!$D:$M,9,FALSE)</f>
        <v>#N/A</v>
      </c>
      <c r="T210" s="30">
        <v>2018</v>
      </c>
      <c r="U210" s="28" t="s">
        <v>1315</v>
      </c>
    </row>
    <row r="211" spans="1:21" s="28" customFormat="1" x14ac:dyDescent="0.3">
      <c r="A211" s="15" t="s">
        <v>746</v>
      </c>
      <c r="B211" s="15" t="s">
        <v>1335</v>
      </c>
      <c r="C211" s="16" t="s">
        <v>1311</v>
      </c>
      <c r="D211" s="17">
        <v>17238.89</v>
      </c>
      <c r="E211" s="17">
        <v>1756.52</v>
      </c>
      <c r="F211" s="18">
        <v>18995.41</v>
      </c>
      <c r="G211" s="17">
        <v>0</v>
      </c>
      <c r="H211" s="17">
        <f t="shared" si="32"/>
        <v>18995.41</v>
      </c>
      <c r="I211" s="17">
        <f t="shared" si="33"/>
        <v>3039.2656000000002</v>
      </c>
      <c r="J211" s="17">
        <f t="shared" si="34"/>
        <v>22034.675599999999</v>
      </c>
      <c r="K211" s="19" t="s">
        <v>718</v>
      </c>
      <c r="L211" s="32" t="s">
        <v>86</v>
      </c>
      <c r="M211" s="28" t="s">
        <v>749</v>
      </c>
      <c r="N211" s="30">
        <v>2018</v>
      </c>
      <c r="O211" s="31" t="s">
        <v>123</v>
      </c>
      <c r="P211" s="20" t="s">
        <v>1336</v>
      </c>
      <c r="Q211" s="4" t="e">
        <f>VLOOKUP(N211,Base!$E:$M,8,FALSE)</f>
        <v>#N/A</v>
      </c>
      <c r="R211" s="4">
        <f>VLOOKUP(O211,Base!$E:$M,8,FALSE)</f>
        <v>2018</v>
      </c>
      <c r="T211" s="30">
        <v>2018</v>
      </c>
      <c r="U211" s="28" t="s">
        <v>749</v>
      </c>
    </row>
    <row r="212" spans="1:21" s="28" customFormat="1" x14ac:dyDescent="0.3">
      <c r="A212" s="15" t="s">
        <v>746</v>
      </c>
      <c r="B212" s="15" t="s">
        <v>1337</v>
      </c>
      <c r="C212" s="16" t="s">
        <v>1311</v>
      </c>
      <c r="D212" s="17">
        <v>5019.32</v>
      </c>
      <c r="E212" s="17">
        <v>511.43</v>
      </c>
      <c r="F212" s="18">
        <v>5530.75</v>
      </c>
      <c r="G212" s="17">
        <v>0</v>
      </c>
      <c r="H212" s="17">
        <f t="shared" si="32"/>
        <v>5530.75</v>
      </c>
      <c r="I212" s="17">
        <f t="shared" si="33"/>
        <v>884.92000000000007</v>
      </c>
      <c r="J212" s="17">
        <f t="shared" si="34"/>
        <v>6415.67</v>
      </c>
      <c r="K212" s="19" t="s">
        <v>797</v>
      </c>
      <c r="L212" s="35" t="s">
        <v>1314</v>
      </c>
      <c r="M212" s="28" t="s">
        <v>1338</v>
      </c>
      <c r="N212" s="30">
        <v>2018</v>
      </c>
      <c r="O212" s="31" t="s">
        <v>1339</v>
      </c>
      <c r="P212" s="20" t="s">
        <v>1317</v>
      </c>
      <c r="Q212" s="4" t="e">
        <f>VLOOKUP(N212,Base!$E:$M,8,FALSE)</f>
        <v>#N/A</v>
      </c>
      <c r="R212" s="4" t="e">
        <f>VLOOKUP(O212,Base!$E:$M,8,FALSE)</f>
        <v>#N/A</v>
      </c>
      <c r="S212" s="4" t="e">
        <f>VLOOKUP(Q212,Base!$D:$M,9,FALSE)</f>
        <v>#N/A</v>
      </c>
      <c r="T212" s="30">
        <v>2018</v>
      </c>
      <c r="U212" s="28" t="s">
        <v>1338</v>
      </c>
    </row>
    <row r="213" spans="1:21" s="28" customFormat="1" x14ac:dyDescent="0.3">
      <c r="A213" s="15" t="s">
        <v>746</v>
      </c>
      <c r="B213" s="15" t="s">
        <v>1340</v>
      </c>
      <c r="C213" s="16" t="s">
        <v>1311</v>
      </c>
      <c r="D213" s="17">
        <v>17238.89</v>
      </c>
      <c r="E213" s="17">
        <v>1756.52</v>
      </c>
      <c r="F213" s="18">
        <v>18995.41</v>
      </c>
      <c r="G213" s="17">
        <v>0</v>
      </c>
      <c r="H213" s="17">
        <f t="shared" si="32"/>
        <v>18995.41</v>
      </c>
      <c r="I213" s="17">
        <f t="shared" si="33"/>
        <v>3039.2656000000002</v>
      </c>
      <c r="J213" s="17">
        <f t="shared" si="34"/>
        <v>22034.675599999999</v>
      </c>
      <c r="K213" s="19" t="s">
        <v>718</v>
      </c>
      <c r="L213" s="32" t="s">
        <v>86</v>
      </c>
      <c r="M213" s="28" t="s">
        <v>749</v>
      </c>
      <c r="N213" s="30">
        <v>2018</v>
      </c>
      <c r="O213" s="31" t="s">
        <v>137</v>
      </c>
      <c r="P213" s="20" t="s">
        <v>1341</v>
      </c>
      <c r="Q213" s="4" t="e">
        <f>VLOOKUP(N213,Base!$E:$M,8,FALSE)</f>
        <v>#N/A</v>
      </c>
      <c r="R213" s="4">
        <f>VLOOKUP(O213,Base!$E:$M,8,FALSE)</f>
        <v>2018</v>
      </c>
      <c r="T213" s="30">
        <v>2018</v>
      </c>
      <c r="U213" s="28" t="s">
        <v>749</v>
      </c>
    </row>
    <row r="214" spans="1:21" s="28" customFormat="1" x14ac:dyDescent="0.3">
      <c r="A214" s="15" t="s">
        <v>746</v>
      </c>
      <c r="B214" s="15" t="s">
        <v>1342</v>
      </c>
      <c r="C214" s="16" t="s">
        <v>1311</v>
      </c>
      <c r="D214" s="17">
        <v>5019.32</v>
      </c>
      <c r="E214" s="17">
        <v>511.43</v>
      </c>
      <c r="F214" s="18">
        <v>5530.75</v>
      </c>
      <c r="G214" s="17">
        <v>0</v>
      </c>
      <c r="H214" s="17">
        <f t="shared" si="32"/>
        <v>5530.75</v>
      </c>
      <c r="I214" s="17">
        <f t="shared" si="33"/>
        <v>884.92000000000007</v>
      </c>
      <c r="J214" s="17">
        <f t="shared" si="34"/>
        <v>6415.67</v>
      </c>
      <c r="K214" s="19" t="s">
        <v>797</v>
      </c>
      <c r="L214" s="35" t="s">
        <v>1314</v>
      </c>
      <c r="M214" s="28" t="s">
        <v>1321</v>
      </c>
      <c r="N214" s="30">
        <v>2018</v>
      </c>
      <c r="O214" s="31" t="s">
        <v>1343</v>
      </c>
      <c r="P214" s="20" t="s">
        <v>1317</v>
      </c>
      <c r="Q214" s="4" t="e">
        <f>VLOOKUP(N214,Base!$E:$M,8,FALSE)</f>
        <v>#N/A</v>
      </c>
      <c r="R214" s="4" t="e">
        <f>VLOOKUP(O214,Base!$E:$M,8,FALSE)</f>
        <v>#N/A</v>
      </c>
      <c r="S214" s="4" t="e">
        <f>VLOOKUP(Q214,Base!$D:$M,9,FALSE)</f>
        <v>#N/A</v>
      </c>
      <c r="T214" s="30">
        <v>2018</v>
      </c>
      <c r="U214" s="28" t="s">
        <v>1321</v>
      </c>
    </row>
    <row r="215" spans="1:21" s="28" customFormat="1" x14ac:dyDescent="0.3">
      <c r="A215" s="15" t="s">
        <v>746</v>
      </c>
      <c r="B215" s="15" t="s">
        <v>1344</v>
      </c>
      <c r="C215" s="16" t="s">
        <v>1311</v>
      </c>
      <c r="D215" s="17">
        <v>17238.89</v>
      </c>
      <c r="E215" s="17">
        <v>1756.52</v>
      </c>
      <c r="F215" s="18">
        <v>18995.41</v>
      </c>
      <c r="G215" s="17">
        <v>0</v>
      </c>
      <c r="H215" s="17">
        <f t="shared" si="32"/>
        <v>18995.41</v>
      </c>
      <c r="I215" s="17">
        <f t="shared" si="33"/>
        <v>3039.2656000000002</v>
      </c>
      <c r="J215" s="17">
        <f t="shared" si="34"/>
        <v>22034.675599999999</v>
      </c>
      <c r="K215" s="19" t="s">
        <v>718</v>
      </c>
      <c r="L215" s="32" t="s">
        <v>86</v>
      </c>
      <c r="M215" s="28" t="s">
        <v>749</v>
      </c>
      <c r="N215" s="30">
        <v>2018</v>
      </c>
      <c r="O215" s="31" t="s">
        <v>465</v>
      </c>
      <c r="P215" s="20" t="s">
        <v>1345</v>
      </c>
      <c r="Q215" s="4" t="e">
        <f>VLOOKUP(N215,Base!$E:$M,8,FALSE)</f>
        <v>#N/A</v>
      </c>
      <c r="R215" s="4">
        <f>VLOOKUP(O215,Base!$E:$M,8,FALSE)</f>
        <v>2018</v>
      </c>
      <c r="T215" s="30">
        <v>2018</v>
      </c>
      <c r="U215" s="28" t="s">
        <v>749</v>
      </c>
    </row>
    <row r="216" spans="1:21" s="28" customFormat="1" x14ac:dyDescent="0.3">
      <c r="A216" s="15" t="s">
        <v>746</v>
      </c>
      <c r="B216" s="15" t="s">
        <v>1346</v>
      </c>
      <c r="C216" s="16" t="s">
        <v>1311</v>
      </c>
      <c r="D216" s="17">
        <v>5019.32</v>
      </c>
      <c r="E216" s="17">
        <v>511.43</v>
      </c>
      <c r="F216" s="18">
        <v>5530.75</v>
      </c>
      <c r="G216" s="17">
        <v>0</v>
      </c>
      <c r="H216" s="17">
        <f t="shared" si="32"/>
        <v>5530.75</v>
      </c>
      <c r="I216" s="17">
        <f t="shared" si="33"/>
        <v>884.92000000000007</v>
      </c>
      <c r="J216" s="17">
        <f t="shared" si="34"/>
        <v>6415.67</v>
      </c>
      <c r="K216" s="19" t="s">
        <v>797</v>
      </c>
      <c r="L216" s="35" t="s">
        <v>1347</v>
      </c>
      <c r="M216" s="28" t="s">
        <v>1348</v>
      </c>
      <c r="N216" s="30">
        <v>2018</v>
      </c>
      <c r="O216" s="31" t="s">
        <v>1349</v>
      </c>
      <c r="P216" s="20" t="s">
        <v>1317</v>
      </c>
      <c r="Q216" s="4" t="e">
        <f>VLOOKUP(N216,Base!$E:$M,8,FALSE)</f>
        <v>#N/A</v>
      </c>
      <c r="R216" s="4" t="e">
        <f>VLOOKUP(O216,Base!$E:$M,8,FALSE)</f>
        <v>#N/A</v>
      </c>
      <c r="S216" s="4" t="e">
        <f>VLOOKUP(Q216,Base!$D:$M,9,FALSE)</f>
        <v>#N/A</v>
      </c>
      <c r="T216" s="30">
        <v>2018</v>
      </c>
      <c r="U216" s="28" t="s">
        <v>1348</v>
      </c>
    </row>
    <row r="217" spans="1:21" s="28" customFormat="1" x14ac:dyDescent="0.3">
      <c r="A217" s="15" t="s">
        <v>746</v>
      </c>
      <c r="B217" s="15" t="s">
        <v>1350</v>
      </c>
      <c r="C217" s="16" t="s">
        <v>1311</v>
      </c>
      <c r="D217" s="17">
        <v>17238.89</v>
      </c>
      <c r="E217" s="17">
        <v>1756.52</v>
      </c>
      <c r="F217" s="18">
        <v>18995.41</v>
      </c>
      <c r="G217" s="17">
        <v>0</v>
      </c>
      <c r="H217" s="17">
        <f t="shared" si="32"/>
        <v>18995.41</v>
      </c>
      <c r="I217" s="17">
        <f t="shared" si="33"/>
        <v>3039.2656000000002</v>
      </c>
      <c r="J217" s="17">
        <f t="shared" si="34"/>
        <v>22034.675599999999</v>
      </c>
      <c r="K217" s="19" t="s">
        <v>718</v>
      </c>
      <c r="L217" s="32" t="s">
        <v>86</v>
      </c>
      <c r="M217" s="28" t="s">
        <v>749</v>
      </c>
      <c r="N217" s="30">
        <v>2018</v>
      </c>
      <c r="O217" s="31" t="s">
        <v>136</v>
      </c>
      <c r="P217" s="20" t="s">
        <v>1351</v>
      </c>
      <c r="Q217" s="4" t="e">
        <f>VLOOKUP(N217,Base!$E:$M,8,FALSE)</f>
        <v>#N/A</v>
      </c>
      <c r="R217" s="4">
        <f>VLOOKUP(O217,Base!$E:$M,8,FALSE)</f>
        <v>2018</v>
      </c>
      <c r="T217" s="30">
        <v>2018</v>
      </c>
      <c r="U217" s="28" t="s">
        <v>749</v>
      </c>
    </row>
    <row r="218" spans="1:21" s="28" customFormat="1" x14ac:dyDescent="0.3">
      <c r="A218" s="15" t="s">
        <v>746</v>
      </c>
      <c r="B218" s="15" t="s">
        <v>1352</v>
      </c>
      <c r="C218" s="16" t="s">
        <v>1311</v>
      </c>
      <c r="D218" s="17">
        <v>5019.32</v>
      </c>
      <c r="E218" s="17">
        <v>511.43</v>
      </c>
      <c r="F218" s="18">
        <v>5530.75</v>
      </c>
      <c r="G218" s="17">
        <v>0</v>
      </c>
      <c r="H218" s="17">
        <f t="shared" si="32"/>
        <v>5530.75</v>
      </c>
      <c r="I218" s="17">
        <f t="shared" si="33"/>
        <v>884.92000000000007</v>
      </c>
      <c r="J218" s="17">
        <f t="shared" si="34"/>
        <v>6415.67</v>
      </c>
      <c r="K218" s="19" t="s">
        <v>797</v>
      </c>
      <c r="L218" s="35" t="s">
        <v>1347</v>
      </c>
      <c r="M218" s="28" t="s">
        <v>1348</v>
      </c>
      <c r="N218" s="30">
        <v>2018</v>
      </c>
      <c r="O218" s="31" t="s">
        <v>1353</v>
      </c>
      <c r="P218" s="20" t="s">
        <v>1317</v>
      </c>
      <c r="Q218" s="4" t="e">
        <f>VLOOKUP(N218,Base!$E:$M,8,FALSE)</f>
        <v>#N/A</v>
      </c>
      <c r="R218" s="4" t="e">
        <f>VLOOKUP(O218,Base!$E:$M,8,FALSE)</f>
        <v>#N/A</v>
      </c>
      <c r="S218" s="4" t="e">
        <f>VLOOKUP(Q218,Base!$D:$M,9,FALSE)</f>
        <v>#N/A</v>
      </c>
      <c r="T218" s="30">
        <v>2018</v>
      </c>
      <c r="U218" s="28" t="s">
        <v>1348</v>
      </c>
    </row>
    <row r="219" spans="1:21" s="28" customFormat="1" x14ac:dyDescent="0.3">
      <c r="A219" s="15" t="s">
        <v>746</v>
      </c>
      <c r="B219" s="15" t="s">
        <v>1354</v>
      </c>
      <c r="C219" s="16" t="s">
        <v>1311</v>
      </c>
      <c r="D219" s="17">
        <v>17238.89</v>
      </c>
      <c r="E219" s="17">
        <v>1756.52</v>
      </c>
      <c r="F219" s="18">
        <v>18995.41</v>
      </c>
      <c r="G219" s="17">
        <v>0</v>
      </c>
      <c r="H219" s="17">
        <f t="shared" si="32"/>
        <v>18995.41</v>
      </c>
      <c r="I219" s="17">
        <f t="shared" si="33"/>
        <v>3039.2656000000002</v>
      </c>
      <c r="J219" s="17">
        <f t="shared" si="34"/>
        <v>22034.675599999999</v>
      </c>
      <c r="K219" s="19" t="s">
        <v>718</v>
      </c>
      <c r="L219" s="32" t="s">
        <v>86</v>
      </c>
      <c r="M219" s="28" t="s">
        <v>749</v>
      </c>
      <c r="N219" s="30">
        <v>2018</v>
      </c>
      <c r="O219" s="31" t="s">
        <v>198</v>
      </c>
      <c r="P219" s="20" t="s">
        <v>1355</v>
      </c>
      <c r="Q219" s="4" t="e">
        <f>VLOOKUP(N219,Base!$E:$M,8,FALSE)</f>
        <v>#N/A</v>
      </c>
      <c r="R219" s="4">
        <f>VLOOKUP(O219,Base!$E:$M,8,FALSE)</f>
        <v>2018</v>
      </c>
      <c r="T219" s="30">
        <v>2018</v>
      </c>
      <c r="U219" s="28" t="s">
        <v>749</v>
      </c>
    </row>
    <row r="220" spans="1:21" s="28" customFormat="1" x14ac:dyDescent="0.3">
      <c r="A220" s="15" t="s">
        <v>746</v>
      </c>
      <c r="B220" s="15" t="s">
        <v>1356</v>
      </c>
      <c r="C220" s="16" t="s">
        <v>1311</v>
      </c>
      <c r="D220" s="17">
        <v>5019.32</v>
      </c>
      <c r="E220" s="17">
        <v>511.43</v>
      </c>
      <c r="F220" s="18">
        <v>5530.75</v>
      </c>
      <c r="G220" s="17">
        <v>0</v>
      </c>
      <c r="H220" s="17">
        <f t="shared" si="32"/>
        <v>5530.75</v>
      </c>
      <c r="I220" s="17">
        <f t="shared" si="33"/>
        <v>884.92000000000007</v>
      </c>
      <c r="J220" s="17">
        <f t="shared" si="34"/>
        <v>6415.67</v>
      </c>
      <c r="K220" s="19" t="s">
        <v>797</v>
      </c>
      <c r="L220" s="35" t="s">
        <v>1347</v>
      </c>
      <c r="M220" s="28" t="s">
        <v>1348</v>
      </c>
      <c r="N220" s="30">
        <v>2018</v>
      </c>
      <c r="O220" s="31" t="s">
        <v>1357</v>
      </c>
      <c r="P220" s="20" t="s">
        <v>1317</v>
      </c>
      <c r="Q220" s="4" t="e">
        <f>VLOOKUP(N220,Base!$E:$M,8,FALSE)</f>
        <v>#N/A</v>
      </c>
      <c r="R220" s="4" t="e">
        <f>VLOOKUP(O220,Base!$E:$M,8,FALSE)</f>
        <v>#N/A</v>
      </c>
      <c r="S220" s="4" t="e">
        <f>VLOOKUP(Q220,Base!$D:$M,9,FALSE)</f>
        <v>#N/A</v>
      </c>
      <c r="T220" s="30">
        <v>2018</v>
      </c>
      <c r="U220" s="28" t="s">
        <v>1348</v>
      </c>
    </row>
    <row r="221" spans="1:21" s="28" customFormat="1" x14ac:dyDescent="0.3">
      <c r="A221" s="15" t="s">
        <v>746</v>
      </c>
      <c r="B221" s="15" t="s">
        <v>1358</v>
      </c>
      <c r="C221" s="16" t="s">
        <v>1311</v>
      </c>
      <c r="D221" s="17">
        <v>17238.89</v>
      </c>
      <c r="E221" s="17">
        <v>1756.52</v>
      </c>
      <c r="F221" s="18">
        <v>18995.41</v>
      </c>
      <c r="G221" s="17">
        <v>0</v>
      </c>
      <c r="H221" s="17">
        <f t="shared" si="32"/>
        <v>18995.41</v>
      </c>
      <c r="I221" s="17">
        <f t="shared" si="33"/>
        <v>3039.2656000000002</v>
      </c>
      <c r="J221" s="17">
        <f t="shared" si="34"/>
        <v>22034.675599999999</v>
      </c>
      <c r="K221" s="19" t="s">
        <v>718</v>
      </c>
      <c r="L221" s="32" t="s">
        <v>86</v>
      </c>
      <c r="M221" s="28" t="s">
        <v>749</v>
      </c>
      <c r="N221" s="30">
        <v>2018</v>
      </c>
      <c r="O221" s="31" t="s">
        <v>134</v>
      </c>
      <c r="P221" s="20" t="s">
        <v>1359</v>
      </c>
      <c r="Q221" s="4" t="e">
        <f>VLOOKUP(N221,Base!$E:$M,8,FALSE)</f>
        <v>#N/A</v>
      </c>
      <c r="R221" s="4">
        <f>VLOOKUP(O221,Base!$E:$M,8,FALSE)</f>
        <v>2018</v>
      </c>
      <c r="T221" s="30">
        <v>2018</v>
      </c>
      <c r="U221" s="28" t="s">
        <v>749</v>
      </c>
    </row>
    <row r="222" spans="1:21" s="28" customFormat="1" x14ac:dyDescent="0.3">
      <c r="A222" s="15" t="s">
        <v>746</v>
      </c>
      <c r="B222" s="15" t="s">
        <v>1360</v>
      </c>
      <c r="C222" s="16" t="s">
        <v>1311</v>
      </c>
      <c r="D222" s="17">
        <v>5019.32</v>
      </c>
      <c r="E222" s="17">
        <v>511.43</v>
      </c>
      <c r="F222" s="18">
        <v>5530.75</v>
      </c>
      <c r="G222" s="17">
        <v>0</v>
      </c>
      <c r="H222" s="17">
        <f t="shared" si="32"/>
        <v>5530.75</v>
      </c>
      <c r="I222" s="17">
        <f t="shared" si="33"/>
        <v>884.92000000000007</v>
      </c>
      <c r="J222" s="17">
        <f t="shared" si="34"/>
        <v>6415.67</v>
      </c>
      <c r="K222" s="19" t="s">
        <v>797</v>
      </c>
      <c r="L222" s="35" t="s">
        <v>1347</v>
      </c>
      <c r="M222" s="28" t="s">
        <v>1348</v>
      </c>
      <c r="N222" s="30">
        <v>2018</v>
      </c>
      <c r="O222" s="31" t="s">
        <v>1361</v>
      </c>
      <c r="P222" s="20" t="s">
        <v>1317</v>
      </c>
      <c r="Q222" s="4" t="e">
        <f>VLOOKUP(N222,Base!$E:$M,8,FALSE)</f>
        <v>#N/A</v>
      </c>
      <c r="R222" s="4" t="e">
        <f>VLOOKUP(O222,Base!$E:$M,8,FALSE)</f>
        <v>#N/A</v>
      </c>
      <c r="S222" s="4" t="e">
        <f>VLOOKUP(Q222,Base!$D:$M,9,FALSE)</f>
        <v>#N/A</v>
      </c>
      <c r="T222" s="30">
        <v>2018</v>
      </c>
      <c r="U222" s="28" t="s">
        <v>1348</v>
      </c>
    </row>
    <row r="223" spans="1:21" s="28" customFormat="1" x14ac:dyDescent="0.3">
      <c r="A223" s="15" t="s">
        <v>746</v>
      </c>
      <c r="B223" s="15" t="s">
        <v>1362</v>
      </c>
      <c r="C223" s="16" t="s">
        <v>1311</v>
      </c>
      <c r="D223" s="17">
        <v>17238.89</v>
      </c>
      <c r="E223" s="17">
        <v>1756.52</v>
      </c>
      <c r="F223" s="18">
        <v>18995.41</v>
      </c>
      <c r="G223" s="17">
        <v>0</v>
      </c>
      <c r="H223" s="17">
        <f t="shared" si="32"/>
        <v>18995.41</v>
      </c>
      <c r="I223" s="17">
        <f t="shared" si="33"/>
        <v>3039.2656000000002</v>
      </c>
      <c r="J223" s="17">
        <f t="shared" si="34"/>
        <v>22034.675599999999</v>
      </c>
      <c r="K223" s="19" t="s">
        <v>718</v>
      </c>
      <c r="L223" s="32" t="s">
        <v>86</v>
      </c>
      <c r="M223" s="28" t="s">
        <v>749</v>
      </c>
      <c r="N223" s="30">
        <v>2018</v>
      </c>
      <c r="O223" s="31" t="s">
        <v>459</v>
      </c>
      <c r="P223" s="20" t="s">
        <v>1363</v>
      </c>
      <c r="Q223" s="4" t="e">
        <f>VLOOKUP(N223,Base!$E:$M,8,FALSE)</f>
        <v>#N/A</v>
      </c>
      <c r="R223" s="4">
        <f>VLOOKUP(O223,Base!$E:$M,8,FALSE)</f>
        <v>2018</v>
      </c>
      <c r="T223" s="30">
        <v>2018</v>
      </c>
      <c r="U223" s="28" t="s">
        <v>749</v>
      </c>
    </row>
    <row r="224" spans="1:21" s="28" customFormat="1" x14ac:dyDescent="0.3">
      <c r="A224" s="15" t="s">
        <v>746</v>
      </c>
      <c r="B224" s="15" t="s">
        <v>1364</v>
      </c>
      <c r="C224" s="16" t="s">
        <v>1311</v>
      </c>
      <c r="D224" s="17">
        <v>5019.32</v>
      </c>
      <c r="E224" s="17">
        <v>511.43</v>
      </c>
      <c r="F224" s="18">
        <v>5530.75</v>
      </c>
      <c r="G224" s="17">
        <v>0</v>
      </c>
      <c r="H224" s="17">
        <f t="shared" si="32"/>
        <v>5530.75</v>
      </c>
      <c r="I224" s="17">
        <f t="shared" si="33"/>
        <v>884.92000000000007</v>
      </c>
      <c r="J224" s="17">
        <f t="shared" si="34"/>
        <v>6415.67</v>
      </c>
      <c r="K224" s="19" t="s">
        <v>797</v>
      </c>
      <c r="L224" s="35" t="s">
        <v>1347</v>
      </c>
      <c r="M224" s="28" t="s">
        <v>1348</v>
      </c>
      <c r="N224" s="30">
        <v>2018</v>
      </c>
      <c r="O224" s="31" t="s">
        <v>1365</v>
      </c>
      <c r="P224" s="20" t="s">
        <v>1317</v>
      </c>
      <c r="Q224" s="4" t="e">
        <f>VLOOKUP(N224,Base!$E:$M,8,FALSE)</f>
        <v>#N/A</v>
      </c>
      <c r="R224" s="4" t="e">
        <f>VLOOKUP(O224,Base!$E:$M,8,FALSE)</f>
        <v>#N/A</v>
      </c>
      <c r="S224" s="4" t="e">
        <f>VLOOKUP(Q224,Base!$D:$M,9,FALSE)</f>
        <v>#N/A</v>
      </c>
      <c r="T224" s="30">
        <v>2018</v>
      </c>
      <c r="U224" s="28" t="s">
        <v>1348</v>
      </c>
    </row>
    <row r="225" spans="1:21" s="28" customFormat="1" x14ac:dyDescent="0.3">
      <c r="A225" s="15" t="s">
        <v>746</v>
      </c>
      <c r="B225" s="15" t="s">
        <v>1366</v>
      </c>
      <c r="C225" s="16" t="s">
        <v>1311</v>
      </c>
      <c r="D225" s="17">
        <v>17238.89</v>
      </c>
      <c r="E225" s="17">
        <v>1756.52</v>
      </c>
      <c r="F225" s="18">
        <v>18995.41</v>
      </c>
      <c r="G225" s="17">
        <v>0</v>
      </c>
      <c r="H225" s="17">
        <f t="shared" si="32"/>
        <v>18995.41</v>
      </c>
      <c r="I225" s="17">
        <f t="shared" si="33"/>
        <v>3039.2656000000002</v>
      </c>
      <c r="J225" s="17">
        <f t="shared" si="34"/>
        <v>22034.675599999999</v>
      </c>
      <c r="K225" s="19" t="s">
        <v>718</v>
      </c>
      <c r="L225" s="32" t="s">
        <v>86</v>
      </c>
      <c r="M225" s="28" t="s">
        <v>749</v>
      </c>
      <c r="N225" s="30">
        <v>2018</v>
      </c>
      <c r="O225" s="31" t="s">
        <v>472</v>
      </c>
      <c r="P225" s="20" t="s">
        <v>1367</v>
      </c>
      <c r="Q225" s="4" t="e">
        <f>VLOOKUP(N225,Base!$E:$M,8,FALSE)</f>
        <v>#N/A</v>
      </c>
      <c r="R225" s="4">
        <f>VLOOKUP(O225,Base!$E:$M,8,FALSE)</f>
        <v>2018</v>
      </c>
      <c r="T225" s="30">
        <v>2018</v>
      </c>
      <c r="U225" s="28" t="s">
        <v>749</v>
      </c>
    </row>
    <row r="226" spans="1:21" s="28" customFormat="1" x14ac:dyDescent="0.3">
      <c r="A226" s="15" t="s">
        <v>746</v>
      </c>
      <c r="B226" s="15" t="s">
        <v>1368</v>
      </c>
      <c r="C226" s="16" t="s">
        <v>1311</v>
      </c>
      <c r="D226" s="17">
        <v>5019.32</v>
      </c>
      <c r="E226" s="17">
        <v>511.43</v>
      </c>
      <c r="F226" s="18">
        <v>5530.75</v>
      </c>
      <c r="G226" s="17">
        <v>0</v>
      </c>
      <c r="H226" s="17">
        <f t="shared" si="32"/>
        <v>5530.75</v>
      </c>
      <c r="I226" s="17">
        <f t="shared" si="33"/>
        <v>884.92000000000007</v>
      </c>
      <c r="J226" s="17">
        <f t="shared" si="34"/>
        <v>6415.67</v>
      </c>
      <c r="K226" s="19" t="s">
        <v>797</v>
      </c>
      <c r="L226" s="35" t="s">
        <v>1347</v>
      </c>
      <c r="M226" s="28" t="s">
        <v>1348</v>
      </c>
      <c r="N226" s="30">
        <v>2018</v>
      </c>
      <c r="O226" s="31" t="s">
        <v>1369</v>
      </c>
      <c r="P226" s="20" t="s">
        <v>1317</v>
      </c>
      <c r="Q226" s="4" t="e">
        <f>VLOOKUP(N226,Base!$E:$M,8,FALSE)</f>
        <v>#N/A</v>
      </c>
      <c r="R226" s="4" t="e">
        <f>VLOOKUP(O226,Base!$E:$M,8,FALSE)</f>
        <v>#N/A</v>
      </c>
      <c r="S226" s="4" t="e">
        <f>VLOOKUP(Q226,Base!$D:$M,9,FALSE)</f>
        <v>#N/A</v>
      </c>
      <c r="T226" s="30">
        <v>2018</v>
      </c>
      <c r="U226" s="28" t="s">
        <v>1348</v>
      </c>
    </row>
    <row r="227" spans="1:21" s="28" customFormat="1" x14ac:dyDescent="0.3">
      <c r="A227" s="15" t="s">
        <v>746</v>
      </c>
      <c r="B227" s="15" t="s">
        <v>1370</v>
      </c>
      <c r="C227" s="16" t="s">
        <v>1311</v>
      </c>
      <c r="D227" s="17">
        <v>17238.89</v>
      </c>
      <c r="E227" s="17">
        <v>1756.52</v>
      </c>
      <c r="F227" s="18">
        <v>18995.41</v>
      </c>
      <c r="G227" s="17">
        <v>0</v>
      </c>
      <c r="H227" s="17">
        <f t="shared" si="32"/>
        <v>18995.41</v>
      </c>
      <c r="I227" s="17">
        <f t="shared" si="33"/>
        <v>3039.2656000000002</v>
      </c>
      <c r="J227" s="17">
        <f t="shared" si="34"/>
        <v>22034.675599999999</v>
      </c>
      <c r="K227" s="19" t="s">
        <v>718</v>
      </c>
      <c r="L227" s="32" t="s">
        <v>86</v>
      </c>
      <c r="M227" s="28" t="s">
        <v>749</v>
      </c>
      <c r="N227" s="30">
        <v>2018</v>
      </c>
      <c r="O227" s="31" t="s">
        <v>167</v>
      </c>
      <c r="P227" s="20" t="s">
        <v>1371</v>
      </c>
      <c r="Q227" s="4" t="e">
        <f>VLOOKUP(N227,Base!$E:$M,8,FALSE)</f>
        <v>#N/A</v>
      </c>
      <c r="R227" s="4">
        <f>VLOOKUP(O227,Base!$E:$M,8,FALSE)</f>
        <v>2018</v>
      </c>
      <c r="T227" s="30">
        <v>2018</v>
      </c>
      <c r="U227" s="28" t="s">
        <v>749</v>
      </c>
    </row>
    <row r="228" spans="1:21" s="28" customFormat="1" x14ac:dyDescent="0.3">
      <c r="A228" s="15" t="s">
        <v>746</v>
      </c>
      <c r="B228" s="15" t="s">
        <v>1372</v>
      </c>
      <c r="C228" s="16" t="s">
        <v>1311</v>
      </c>
      <c r="D228" s="17">
        <v>5019.32</v>
      </c>
      <c r="E228" s="17">
        <v>511.43</v>
      </c>
      <c r="F228" s="18">
        <v>5530.75</v>
      </c>
      <c r="G228" s="17">
        <v>0</v>
      </c>
      <c r="H228" s="17">
        <f t="shared" si="32"/>
        <v>5530.75</v>
      </c>
      <c r="I228" s="17">
        <f t="shared" si="33"/>
        <v>884.92000000000007</v>
      </c>
      <c r="J228" s="17">
        <f t="shared" si="34"/>
        <v>6415.67</v>
      </c>
      <c r="K228" s="19" t="s">
        <v>797</v>
      </c>
      <c r="L228" s="35" t="s">
        <v>1347</v>
      </c>
      <c r="M228" s="28" t="s">
        <v>1348</v>
      </c>
      <c r="N228" s="30">
        <v>2018</v>
      </c>
      <c r="O228" s="31" t="s">
        <v>1373</v>
      </c>
      <c r="P228" s="20" t="s">
        <v>1317</v>
      </c>
      <c r="Q228" s="4" t="e">
        <f>VLOOKUP(N228,Base!$E:$M,8,FALSE)</f>
        <v>#N/A</v>
      </c>
      <c r="R228" s="4" t="e">
        <f>VLOOKUP(O228,Base!$E:$M,8,FALSE)</f>
        <v>#N/A</v>
      </c>
      <c r="S228" s="4" t="e">
        <f>VLOOKUP(Q228,Base!$D:$M,9,FALSE)</f>
        <v>#N/A</v>
      </c>
      <c r="T228" s="30">
        <v>2018</v>
      </c>
      <c r="U228" s="28" t="s">
        <v>1348</v>
      </c>
    </row>
    <row r="229" spans="1:21" s="28" customFormat="1" x14ac:dyDescent="0.3">
      <c r="A229" s="15" t="s">
        <v>746</v>
      </c>
      <c r="B229" s="15" t="s">
        <v>1374</v>
      </c>
      <c r="C229" s="16" t="s">
        <v>1311</v>
      </c>
      <c r="D229" s="17">
        <v>17238.89</v>
      </c>
      <c r="E229" s="17">
        <v>1756.52</v>
      </c>
      <c r="F229" s="18">
        <v>18995.41</v>
      </c>
      <c r="G229" s="17">
        <v>0</v>
      </c>
      <c r="H229" s="17">
        <f t="shared" si="32"/>
        <v>18995.41</v>
      </c>
      <c r="I229" s="17">
        <f t="shared" si="33"/>
        <v>3039.2656000000002</v>
      </c>
      <c r="J229" s="17">
        <f t="shared" si="34"/>
        <v>22034.675599999999</v>
      </c>
      <c r="K229" s="19" t="s">
        <v>718</v>
      </c>
      <c r="L229" s="32" t="s">
        <v>86</v>
      </c>
      <c r="M229" s="28" t="s">
        <v>749</v>
      </c>
      <c r="N229" s="30">
        <v>2018</v>
      </c>
      <c r="O229" s="31" t="s">
        <v>476</v>
      </c>
      <c r="P229" s="20" t="s">
        <v>1375</v>
      </c>
      <c r="Q229" s="4" t="e">
        <f>VLOOKUP(N229,Base!$E:$M,8,FALSE)</f>
        <v>#N/A</v>
      </c>
      <c r="R229" s="4">
        <f>VLOOKUP(O229,Base!$E:$M,8,FALSE)</f>
        <v>2018</v>
      </c>
      <c r="T229" s="30">
        <v>2018</v>
      </c>
      <c r="U229" s="28" t="s">
        <v>749</v>
      </c>
    </row>
    <row r="230" spans="1:21" s="28" customFormat="1" x14ac:dyDescent="0.3">
      <c r="A230" s="15" t="s">
        <v>746</v>
      </c>
      <c r="B230" s="15" t="s">
        <v>1376</v>
      </c>
      <c r="C230" s="16" t="s">
        <v>1311</v>
      </c>
      <c r="D230" s="17">
        <v>5019.32</v>
      </c>
      <c r="E230" s="17">
        <v>511.43</v>
      </c>
      <c r="F230" s="18">
        <v>5530.75</v>
      </c>
      <c r="G230" s="17">
        <v>0</v>
      </c>
      <c r="H230" s="17">
        <f t="shared" si="32"/>
        <v>5530.75</v>
      </c>
      <c r="I230" s="17">
        <f t="shared" si="33"/>
        <v>884.92000000000007</v>
      </c>
      <c r="J230" s="17">
        <f t="shared" si="34"/>
        <v>6415.67</v>
      </c>
      <c r="K230" s="19" t="s">
        <v>797</v>
      </c>
      <c r="L230" s="35" t="s">
        <v>1347</v>
      </c>
      <c r="M230" s="28" t="s">
        <v>1348</v>
      </c>
      <c r="N230" s="30">
        <v>2018</v>
      </c>
      <c r="O230" s="31" t="s">
        <v>1377</v>
      </c>
      <c r="P230" s="20" t="s">
        <v>1317</v>
      </c>
      <c r="Q230" s="4" t="e">
        <f>VLOOKUP(N230,Base!$E:$M,8,FALSE)</f>
        <v>#N/A</v>
      </c>
      <c r="R230" s="4" t="e">
        <f>VLOOKUP(O230,Base!$E:$M,8,FALSE)</f>
        <v>#N/A</v>
      </c>
      <c r="S230" s="4" t="e">
        <f>VLOOKUP(Q230,Base!$D:$M,9,FALSE)</f>
        <v>#N/A</v>
      </c>
      <c r="T230" s="30">
        <v>2018</v>
      </c>
      <c r="U230" s="28" t="s">
        <v>1348</v>
      </c>
    </row>
    <row r="231" spans="1:21" s="28" customFormat="1" x14ac:dyDescent="0.3">
      <c r="A231" s="15" t="s">
        <v>746</v>
      </c>
      <c r="B231" s="15" t="s">
        <v>1378</v>
      </c>
      <c r="C231" s="16" t="s">
        <v>1311</v>
      </c>
      <c r="D231" s="17">
        <v>17238.89</v>
      </c>
      <c r="E231" s="17">
        <v>1756.52</v>
      </c>
      <c r="F231" s="18">
        <v>18995.41</v>
      </c>
      <c r="G231" s="17">
        <v>0</v>
      </c>
      <c r="H231" s="17">
        <f t="shared" si="32"/>
        <v>18995.41</v>
      </c>
      <c r="I231" s="17">
        <f t="shared" si="33"/>
        <v>3039.2656000000002</v>
      </c>
      <c r="J231" s="17">
        <f t="shared" si="34"/>
        <v>22034.675599999999</v>
      </c>
      <c r="K231" s="19" t="s">
        <v>718</v>
      </c>
      <c r="L231" s="32" t="s">
        <v>86</v>
      </c>
      <c r="M231" s="28" t="s">
        <v>749</v>
      </c>
      <c r="N231" s="30">
        <v>2018</v>
      </c>
      <c r="O231" s="31" t="s">
        <v>16</v>
      </c>
      <c r="P231" s="20" t="s">
        <v>1379</v>
      </c>
      <c r="Q231" s="4" t="e">
        <f>VLOOKUP(N231,Base!$E:$M,8,FALSE)</f>
        <v>#N/A</v>
      </c>
      <c r="R231" s="4">
        <f>VLOOKUP(O231,Base!$E:$M,8,FALSE)</f>
        <v>2018</v>
      </c>
      <c r="T231" s="30">
        <v>2018</v>
      </c>
      <c r="U231" s="28" t="s">
        <v>749</v>
      </c>
    </row>
    <row r="232" spans="1:21" s="28" customFormat="1" x14ac:dyDescent="0.3">
      <c r="A232" s="15" t="s">
        <v>746</v>
      </c>
      <c r="B232" s="15" t="s">
        <v>1380</v>
      </c>
      <c r="C232" s="16" t="s">
        <v>1311</v>
      </c>
      <c r="D232" s="17">
        <v>5019.32</v>
      </c>
      <c r="E232" s="17">
        <v>511.43</v>
      </c>
      <c r="F232" s="18">
        <v>5530.75</v>
      </c>
      <c r="G232" s="17">
        <v>0</v>
      </c>
      <c r="H232" s="17">
        <f t="shared" si="32"/>
        <v>5530.75</v>
      </c>
      <c r="I232" s="17">
        <f t="shared" si="33"/>
        <v>884.92000000000007</v>
      </c>
      <c r="J232" s="17">
        <f t="shared" si="34"/>
        <v>6415.67</v>
      </c>
      <c r="K232" s="19" t="s">
        <v>797</v>
      </c>
      <c r="L232" s="35" t="s">
        <v>1381</v>
      </c>
      <c r="M232" s="28" t="s">
        <v>1382</v>
      </c>
      <c r="N232" s="30">
        <v>2018</v>
      </c>
      <c r="O232" s="31" t="s">
        <v>1383</v>
      </c>
      <c r="P232" s="20" t="s">
        <v>1317</v>
      </c>
      <c r="Q232" s="4" t="e">
        <f>VLOOKUP(N232,Base!$E:$M,8,FALSE)</f>
        <v>#N/A</v>
      </c>
      <c r="R232" s="4" t="e">
        <f>VLOOKUP(O232,Base!$E:$M,8,FALSE)</f>
        <v>#N/A</v>
      </c>
      <c r="S232" s="4" t="e">
        <f>VLOOKUP(Q232,Base!$D:$M,9,FALSE)</f>
        <v>#N/A</v>
      </c>
      <c r="T232" s="30">
        <v>2018</v>
      </c>
      <c r="U232" s="28" t="s">
        <v>1382</v>
      </c>
    </row>
    <row r="233" spans="1:21" s="28" customFormat="1" x14ac:dyDescent="0.3">
      <c r="A233" s="15" t="s">
        <v>746</v>
      </c>
      <c r="B233" s="15" t="s">
        <v>1384</v>
      </c>
      <c r="C233" s="16" t="s">
        <v>1311</v>
      </c>
      <c r="D233" s="17">
        <v>17238.89</v>
      </c>
      <c r="E233" s="17">
        <v>1756.52</v>
      </c>
      <c r="F233" s="18">
        <v>18995.41</v>
      </c>
      <c r="G233" s="17">
        <v>0</v>
      </c>
      <c r="H233" s="17">
        <f t="shared" si="32"/>
        <v>18995.41</v>
      </c>
      <c r="I233" s="17">
        <f t="shared" si="33"/>
        <v>3039.2656000000002</v>
      </c>
      <c r="J233" s="17">
        <f t="shared" si="34"/>
        <v>22034.675599999999</v>
      </c>
      <c r="K233" s="19" t="s">
        <v>718</v>
      </c>
      <c r="L233" s="32" t="s">
        <v>86</v>
      </c>
      <c r="M233" s="28" t="s">
        <v>749</v>
      </c>
      <c r="N233" s="30">
        <v>2018</v>
      </c>
      <c r="O233" s="31" t="s">
        <v>152</v>
      </c>
      <c r="P233" s="20" t="s">
        <v>1385</v>
      </c>
      <c r="Q233" s="4" t="e">
        <f>VLOOKUP(N233,Base!$E:$M,8,FALSE)</f>
        <v>#N/A</v>
      </c>
      <c r="R233" s="4">
        <f>VLOOKUP(O233,Base!$E:$M,8,FALSE)</f>
        <v>2018</v>
      </c>
      <c r="T233" s="30">
        <v>2018</v>
      </c>
      <c r="U233" s="28" t="s">
        <v>749</v>
      </c>
    </row>
    <row r="234" spans="1:21" s="28" customFormat="1" x14ac:dyDescent="0.3">
      <c r="A234" s="15" t="s">
        <v>746</v>
      </c>
      <c r="B234" s="15" t="s">
        <v>1386</v>
      </c>
      <c r="C234" s="16" t="s">
        <v>1311</v>
      </c>
      <c r="D234" s="17">
        <v>5019.32</v>
      </c>
      <c r="E234" s="17">
        <v>511.43</v>
      </c>
      <c r="F234" s="18">
        <v>5530.75</v>
      </c>
      <c r="G234" s="17">
        <v>0</v>
      </c>
      <c r="H234" s="17">
        <f t="shared" si="32"/>
        <v>5530.75</v>
      </c>
      <c r="I234" s="17">
        <f t="shared" si="33"/>
        <v>884.92000000000007</v>
      </c>
      <c r="J234" s="17">
        <f t="shared" si="34"/>
        <v>6415.67</v>
      </c>
      <c r="K234" s="19" t="s">
        <v>797</v>
      </c>
      <c r="L234" s="35" t="s">
        <v>1381</v>
      </c>
      <c r="M234" s="28" t="s">
        <v>1382</v>
      </c>
      <c r="N234" s="30">
        <v>2018</v>
      </c>
      <c r="O234" s="31" t="s">
        <v>1387</v>
      </c>
      <c r="P234" s="20" t="s">
        <v>1317</v>
      </c>
      <c r="Q234" s="4" t="e">
        <f>VLOOKUP(N234,Base!$E:$M,8,FALSE)</f>
        <v>#N/A</v>
      </c>
      <c r="R234" s="4" t="e">
        <f>VLOOKUP(O234,Base!$E:$M,8,FALSE)</f>
        <v>#N/A</v>
      </c>
      <c r="S234" s="4" t="e">
        <f>VLOOKUP(Q234,Base!$D:$M,9,FALSE)</f>
        <v>#N/A</v>
      </c>
      <c r="T234" s="30">
        <v>2018</v>
      </c>
      <c r="U234" s="28" t="s">
        <v>1382</v>
      </c>
    </row>
    <row r="235" spans="1:21" s="28" customFormat="1" x14ac:dyDescent="0.3">
      <c r="A235" s="15" t="s">
        <v>746</v>
      </c>
      <c r="B235" s="15" t="s">
        <v>1388</v>
      </c>
      <c r="C235" s="16" t="s">
        <v>1311</v>
      </c>
      <c r="D235" s="17">
        <v>17238.89</v>
      </c>
      <c r="E235" s="17">
        <v>1756.52</v>
      </c>
      <c r="F235" s="18">
        <v>18995.41</v>
      </c>
      <c r="G235" s="17">
        <v>0</v>
      </c>
      <c r="H235" s="17">
        <f t="shared" si="32"/>
        <v>18995.41</v>
      </c>
      <c r="I235" s="17">
        <f t="shared" si="33"/>
        <v>3039.2656000000002</v>
      </c>
      <c r="J235" s="17">
        <f t="shared" si="34"/>
        <v>22034.675599999999</v>
      </c>
      <c r="K235" s="19" t="s">
        <v>718</v>
      </c>
      <c r="L235" s="32" t="s">
        <v>86</v>
      </c>
      <c r="M235" s="28" t="s">
        <v>749</v>
      </c>
      <c r="N235" s="30">
        <v>2018</v>
      </c>
      <c r="O235" s="31" t="s">
        <v>455</v>
      </c>
      <c r="P235" s="20" t="s">
        <v>1389</v>
      </c>
      <c r="Q235" s="4" t="e">
        <f>VLOOKUP(N235,Base!$E:$M,8,FALSE)</f>
        <v>#N/A</v>
      </c>
      <c r="R235" s="4">
        <f>VLOOKUP(O235,Base!$E:$M,8,FALSE)</f>
        <v>2018</v>
      </c>
      <c r="T235" s="30">
        <v>2018</v>
      </c>
      <c r="U235" s="28" t="s">
        <v>749</v>
      </c>
    </row>
    <row r="236" spans="1:21" s="28" customFormat="1" x14ac:dyDescent="0.3">
      <c r="A236" s="15" t="s">
        <v>746</v>
      </c>
      <c r="B236" s="15" t="s">
        <v>1390</v>
      </c>
      <c r="C236" s="16" t="s">
        <v>1311</v>
      </c>
      <c r="D236" s="17">
        <v>3607.86</v>
      </c>
      <c r="E236" s="17">
        <v>367.62</v>
      </c>
      <c r="F236" s="18">
        <v>3975.47</v>
      </c>
      <c r="G236" s="17">
        <v>0</v>
      </c>
      <c r="H236" s="17">
        <f t="shared" si="32"/>
        <v>3975.47</v>
      </c>
      <c r="I236" s="17">
        <f t="shared" si="33"/>
        <v>636.0752</v>
      </c>
      <c r="J236" s="17">
        <f t="shared" si="34"/>
        <v>4611.5451999999996</v>
      </c>
      <c r="K236" s="19" t="s">
        <v>797</v>
      </c>
      <c r="L236" s="35" t="s">
        <v>1381</v>
      </c>
      <c r="M236" s="28" t="s">
        <v>1391</v>
      </c>
      <c r="N236" s="30">
        <v>2018</v>
      </c>
      <c r="O236" s="31" t="s">
        <v>1392</v>
      </c>
      <c r="P236" s="20" t="s">
        <v>1317</v>
      </c>
      <c r="Q236" s="4" t="e">
        <f>VLOOKUP(N236,Base!$E:$M,8,FALSE)</f>
        <v>#N/A</v>
      </c>
      <c r="R236" s="4" t="e">
        <f>VLOOKUP(O236,Base!$E:$M,8,FALSE)</f>
        <v>#N/A</v>
      </c>
      <c r="S236" s="4" t="e">
        <f>VLOOKUP(Q236,Base!$D:$M,9,FALSE)</f>
        <v>#N/A</v>
      </c>
      <c r="T236" s="30">
        <v>2018</v>
      </c>
      <c r="U236" s="28" t="s">
        <v>1391</v>
      </c>
    </row>
    <row r="237" spans="1:21" s="28" customFormat="1" x14ac:dyDescent="0.3">
      <c r="A237" s="15" t="s">
        <v>746</v>
      </c>
      <c r="B237" s="15" t="s">
        <v>1393</v>
      </c>
      <c r="C237" s="16" t="s">
        <v>1311</v>
      </c>
      <c r="D237" s="17">
        <v>17238.89</v>
      </c>
      <c r="E237" s="17">
        <v>1756.52</v>
      </c>
      <c r="F237" s="18">
        <v>18995.41</v>
      </c>
      <c r="G237" s="17">
        <v>0</v>
      </c>
      <c r="H237" s="17">
        <f t="shared" si="32"/>
        <v>18995.41</v>
      </c>
      <c r="I237" s="17">
        <f t="shared" si="33"/>
        <v>3039.2656000000002</v>
      </c>
      <c r="J237" s="17">
        <f t="shared" si="34"/>
        <v>22034.675599999999</v>
      </c>
      <c r="K237" s="19" t="s">
        <v>718</v>
      </c>
      <c r="L237" s="32" t="s">
        <v>86</v>
      </c>
      <c r="M237" s="28" t="s">
        <v>749</v>
      </c>
      <c r="N237" s="30">
        <v>2018</v>
      </c>
      <c r="O237" s="31" t="s">
        <v>128</v>
      </c>
      <c r="P237" s="20" t="s">
        <v>1394</v>
      </c>
      <c r="Q237" s="4" t="e">
        <f>VLOOKUP(N237,Base!$E:$M,8,FALSE)</f>
        <v>#N/A</v>
      </c>
      <c r="R237" s="4">
        <f>VLOOKUP(O237,Base!$E:$M,8,FALSE)</f>
        <v>2018</v>
      </c>
      <c r="T237" s="30">
        <v>2018</v>
      </c>
      <c r="U237" s="28" t="s">
        <v>749</v>
      </c>
    </row>
    <row r="238" spans="1:21" s="28" customFormat="1" x14ac:dyDescent="0.3">
      <c r="A238" s="15" t="s">
        <v>746</v>
      </c>
      <c r="B238" s="15" t="s">
        <v>1395</v>
      </c>
      <c r="C238" s="16" t="s">
        <v>1311</v>
      </c>
      <c r="D238" s="17">
        <v>3607.86</v>
      </c>
      <c r="E238" s="17">
        <v>367.62</v>
      </c>
      <c r="F238" s="18">
        <v>3975.47</v>
      </c>
      <c r="G238" s="17">
        <v>0</v>
      </c>
      <c r="H238" s="17">
        <f t="shared" si="32"/>
        <v>3975.47</v>
      </c>
      <c r="I238" s="17">
        <f t="shared" si="33"/>
        <v>636.0752</v>
      </c>
      <c r="J238" s="17">
        <f t="shared" si="34"/>
        <v>4611.5451999999996</v>
      </c>
      <c r="K238" s="19" t="s">
        <v>797</v>
      </c>
      <c r="L238" s="35" t="s">
        <v>1381</v>
      </c>
      <c r="M238" s="28" t="s">
        <v>1396</v>
      </c>
      <c r="N238" s="30">
        <v>2018</v>
      </c>
      <c r="O238" s="31" t="s">
        <v>1397</v>
      </c>
      <c r="P238" s="20" t="s">
        <v>1317</v>
      </c>
      <c r="Q238" s="4" t="e">
        <f>VLOOKUP(N238,Base!$E:$M,8,FALSE)</f>
        <v>#N/A</v>
      </c>
      <c r="R238" s="4" t="e">
        <f>VLOOKUP(O238,Base!$E:$M,8,FALSE)</f>
        <v>#N/A</v>
      </c>
      <c r="S238" s="4" t="e">
        <f>VLOOKUP(Q238,Base!$D:$M,9,FALSE)</f>
        <v>#N/A</v>
      </c>
      <c r="T238" s="30">
        <v>2018</v>
      </c>
      <c r="U238" s="28" t="s">
        <v>1396</v>
      </c>
    </row>
    <row r="239" spans="1:21" s="28" customFormat="1" x14ac:dyDescent="0.3">
      <c r="A239" s="15" t="s">
        <v>746</v>
      </c>
      <c r="B239" s="15" t="s">
        <v>1398</v>
      </c>
      <c r="C239" s="16" t="s">
        <v>1311</v>
      </c>
      <c r="D239" s="17">
        <v>17238.89</v>
      </c>
      <c r="E239" s="17">
        <v>1756.52</v>
      </c>
      <c r="F239" s="18">
        <v>18995.41</v>
      </c>
      <c r="G239" s="17">
        <v>0</v>
      </c>
      <c r="H239" s="17">
        <f t="shared" si="32"/>
        <v>18995.41</v>
      </c>
      <c r="I239" s="17">
        <f t="shared" si="33"/>
        <v>3039.2656000000002</v>
      </c>
      <c r="J239" s="17">
        <f t="shared" si="34"/>
        <v>22034.675599999999</v>
      </c>
      <c r="K239" s="19" t="s">
        <v>718</v>
      </c>
      <c r="L239" s="32" t="s">
        <v>86</v>
      </c>
      <c r="M239" s="28" t="s">
        <v>749</v>
      </c>
      <c r="N239" s="30">
        <v>2018</v>
      </c>
      <c r="O239" s="31" t="s">
        <v>164</v>
      </c>
      <c r="P239" s="20" t="s">
        <v>1399</v>
      </c>
      <c r="Q239" s="4" t="e">
        <f>VLOOKUP(N239,Base!$E:$M,8,FALSE)</f>
        <v>#N/A</v>
      </c>
      <c r="R239" s="4">
        <f>VLOOKUP(O239,Base!$E:$M,8,FALSE)</f>
        <v>2018</v>
      </c>
      <c r="T239" s="30">
        <v>2018</v>
      </c>
      <c r="U239" s="28" t="s">
        <v>749</v>
      </c>
    </row>
    <row r="240" spans="1:21" s="28" customFormat="1" x14ac:dyDescent="0.3">
      <c r="A240" s="15" t="s">
        <v>746</v>
      </c>
      <c r="B240" s="15" t="s">
        <v>1400</v>
      </c>
      <c r="C240" s="16" t="s">
        <v>1311</v>
      </c>
      <c r="D240" s="17">
        <v>5019.32</v>
      </c>
      <c r="E240" s="17">
        <v>511.43</v>
      </c>
      <c r="F240" s="18">
        <v>5530.75</v>
      </c>
      <c r="G240" s="17">
        <v>0</v>
      </c>
      <c r="H240" s="17">
        <f t="shared" si="32"/>
        <v>5530.75</v>
      </c>
      <c r="I240" s="17">
        <f t="shared" si="33"/>
        <v>884.92000000000007</v>
      </c>
      <c r="J240" s="17">
        <f t="shared" si="34"/>
        <v>6415.67</v>
      </c>
      <c r="K240" s="19" t="s">
        <v>797</v>
      </c>
      <c r="L240" s="35" t="s">
        <v>1381</v>
      </c>
      <c r="M240" s="28" t="s">
        <v>1382</v>
      </c>
      <c r="N240" s="30">
        <v>2018</v>
      </c>
      <c r="O240" s="31" t="s">
        <v>1401</v>
      </c>
      <c r="P240" s="20" t="s">
        <v>1317</v>
      </c>
      <c r="Q240" s="4" t="e">
        <f>VLOOKUP(N240,Base!$E:$M,8,FALSE)</f>
        <v>#N/A</v>
      </c>
      <c r="R240" s="4" t="e">
        <f>VLOOKUP(O240,Base!$E:$M,8,FALSE)</f>
        <v>#N/A</v>
      </c>
      <c r="S240" s="4" t="e">
        <f>VLOOKUP(Q240,Base!$D:$M,9,FALSE)</f>
        <v>#N/A</v>
      </c>
      <c r="T240" s="30">
        <v>2018</v>
      </c>
      <c r="U240" s="28" t="s">
        <v>1382</v>
      </c>
    </row>
    <row r="241" spans="1:21" s="28" customFormat="1" x14ac:dyDescent="0.3">
      <c r="A241" s="15" t="s">
        <v>746</v>
      </c>
      <c r="B241" s="15" t="s">
        <v>1402</v>
      </c>
      <c r="C241" s="16" t="s">
        <v>1311</v>
      </c>
      <c r="D241" s="17">
        <v>17238.89</v>
      </c>
      <c r="E241" s="17">
        <v>1756.52</v>
      </c>
      <c r="F241" s="18">
        <v>18995.41</v>
      </c>
      <c r="G241" s="17">
        <v>0</v>
      </c>
      <c r="H241" s="17">
        <f t="shared" si="32"/>
        <v>18995.41</v>
      </c>
      <c r="I241" s="17">
        <f t="shared" si="33"/>
        <v>3039.2656000000002</v>
      </c>
      <c r="J241" s="17">
        <f t="shared" si="34"/>
        <v>22034.675599999999</v>
      </c>
      <c r="K241" s="19" t="s">
        <v>718</v>
      </c>
      <c r="L241" s="32" t="s">
        <v>86</v>
      </c>
      <c r="M241" s="28" t="s">
        <v>749</v>
      </c>
      <c r="N241" s="30">
        <v>2018</v>
      </c>
      <c r="O241" s="31" t="s">
        <v>161</v>
      </c>
      <c r="P241" s="20" t="s">
        <v>1403</v>
      </c>
      <c r="Q241" s="4" t="e">
        <f>VLOOKUP(N241,Base!$E:$M,8,FALSE)</f>
        <v>#N/A</v>
      </c>
      <c r="R241" s="4">
        <f>VLOOKUP(O241,Base!$E:$M,8,FALSE)</f>
        <v>2018</v>
      </c>
      <c r="T241" s="30">
        <v>2018</v>
      </c>
      <c r="U241" s="28" t="s">
        <v>749</v>
      </c>
    </row>
    <row r="242" spans="1:21" s="28" customFormat="1" x14ac:dyDescent="0.3">
      <c r="A242" s="15" t="s">
        <v>746</v>
      </c>
      <c r="B242" s="15" t="s">
        <v>1404</v>
      </c>
      <c r="C242" s="16" t="s">
        <v>1311</v>
      </c>
      <c r="D242" s="17">
        <v>5019.32</v>
      </c>
      <c r="E242" s="17">
        <v>511.43</v>
      </c>
      <c r="F242" s="18">
        <v>5530.75</v>
      </c>
      <c r="G242" s="17">
        <v>0</v>
      </c>
      <c r="H242" s="17">
        <f t="shared" si="32"/>
        <v>5530.75</v>
      </c>
      <c r="I242" s="17">
        <f t="shared" si="33"/>
        <v>884.92000000000007</v>
      </c>
      <c r="J242" s="17">
        <f t="shared" si="34"/>
        <v>6415.67</v>
      </c>
      <c r="K242" s="19" t="s">
        <v>797</v>
      </c>
      <c r="L242" s="35" t="s">
        <v>1381</v>
      </c>
      <c r="M242" s="4" t="s">
        <v>1405</v>
      </c>
      <c r="N242" s="30">
        <v>2018</v>
      </c>
      <c r="O242" s="31" t="s">
        <v>1406</v>
      </c>
      <c r="P242" s="20" t="s">
        <v>1317</v>
      </c>
      <c r="Q242" s="4" t="e">
        <f>VLOOKUP(N242,Base!$E:$M,8,FALSE)</f>
        <v>#N/A</v>
      </c>
      <c r="R242" s="4" t="e">
        <f>VLOOKUP(O242,Base!$E:$M,8,FALSE)</f>
        <v>#N/A</v>
      </c>
      <c r="S242" s="4" t="e">
        <f>VLOOKUP(Q242,Base!$D:$M,9,FALSE)</f>
        <v>#N/A</v>
      </c>
      <c r="T242" s="30">
        <v>2018</v>
      </c>
      <c r="U242" s="4" t="s">
        <v>1405</v>
      </c>
    </row>
    <row r="243" spans="1:21" s="28" customFormat="1" x14ac:dyDescent="0.3">
      <c r="A243" s="15" t="s">
        <v>746</v>
      </c>
      <c r="B243" s="15" t="s">
        <v>1407</v>
      </c>
      <c r="C243" s="16" t="s">
        <v>1311</v>
      </c>
      <c r="D243" s="17">
        <v>17238.89</v>
      </c>
      <c r="E243" s="17">
        <v>1756.52</v>
      </c>
      <c r="F243" s="18">
        <v>18995.41</v>
      </c>
      <c r="G243" s="17">
        <v>0</v>
      </c>
      <c r="H243" s="17">
        <f t="shared" si="32"/>
        <v>18995.41</v>
      </c>
      <c r="I243" s="17">
        <f t="shared" si="33"/>
        <v>3039.2656000000002</v>
      </c>
      <c r="J243" s="17">
        <f t="shared" si="34"/>
        <v>22034.675599999999</v>
      </c>
      <c r="K243" s="19" t="s">
        <v>718</v>
      </c>
      <c r="L243" s="32" t="s">
        <v>86</v>
      </c>
      <c r="M243" s="28" t="s">
        <v>749</v>
      </c>
      <c r="N243" s="30">
        <v>2018</v>
      </c>
      <c r="O243" s="31" t="s">
        <v>124</v>
      </c>
      <c r="P243" s="20" t="s">
        <v>1408</v>
      </c>
      <c r="Q243" s="4" t="e">
        <f>VLOOKUP(N243,Base!$E:$M,8,FALSE)</f>
        <v>#N/A</v>
      </c>
      <c r="R243" s="4">
        <f>VLOOKUP(O243,Base!$E:$M,8,FALSE)</f>
        <v>2018</v>
      </c>
      <c r="T243" s="30">
        <v>2018</v>
      </c>
      <c r="U243" s="28" t="s">
        <v>749</v>
      </c>
    </row>
    <row r="244" spans="1:21" s="28" customFormat="1" x14ac:dyDescent="0.3">
      <c r="A244" s="15" t="s">
        <v>746</v>
      </c>
      <c r="B244" s="15" t="s">
        <v>1409</v>
      </c>
      <c r="C244" s="16" t="s">
        <v>1311</v>
      </c>
      <c r="D244" s="17">
        <v>5019.32</v>
      </c>
      <c r="E244" s="17">
        <v>511.43</v>
      </c>
      <c r="F244" s="18">
        <v>5530.75</v>
      </c>
      <c r="G244" s="17">
        <v>0</v>
      </c>
      <c r="H244" s="17">
        <f t="shared" si="32"/>
        <v>5530.75</v>
      </c>
      <c r="I244" s="17">
        <f t="shared" si="33"/>
        <v>884.92000000000007</v>
      </c>
      <c r="J244" s="17">
        <f t="shared" si="34"/>
        <v>6415.67</v>
      </c>
      <c r="K244" s="19" t="s">
        <v>797</v>
      </c>
      <c r="L244" s="35" t="s">
        <v>1314</v>
      </c>
      <c r="M244" s="28" t="s">
        <v>1315</v>
      </c>
      <c r="N244" s="30">
        <v>2018</v>
      </c>
      <c r="O244" s="31" t="s">
        <v>1410</v>
      </c>
      <c r="P244" s="20" t="s">
        <v>1317</v>
      </c>
      <c r="Q244" s="4" t="e">
        <f>VLOOKUP(N244,Base!$E:$M,8,FALSE)</f>
        <v>#N/A</v>
      </c>
      <c r="R244" s="4" t="e">
        <f>VLOOKUP(O244,Base!$E:$M,8,FALSE)</f>
        <v>#N/A</v>
      </c>
      <c r="S244" s="4" t="e">
        <f>VLOOKUP(Q244,Base!$D:$M,9,FALSE)</f>
        <v>#N/A</v>
      </c>
      <c r="T244" s="30">
        <v>2018</v>
      </c>
      <c r="U244" s="28" t="s">
        <v>1315</v>
      </c>
    </row>
    <row r="245" spans="1:21" s="28" customFormat="1" x14ac:dyDescent="0.3">
      <c r="A245" s="15" t="s">
        <v>746</v>
      </c>
      <c r="B245" s="15" t="s">
        <v>1411</v>
      </c>
      <c r="C245" s="16" t="s">
        <v>1311</v>
      </c>
      <c r="D245" s="17">
        <v>17238.89</v>
      </c>
      <c r="E245" s="17">
        <v>1756.52</v>
      </c>
      <c r="F245" s="18">
        <v>18995.41</v>
      </c>
      <c r="G245" s="17">
        <v>0</v>
      </c>
      <c r="H245" s="18">
        <f t="shared" si="32"/>
        <v>18995.41</v>
      </c>
      <c r="I245" s="18">
        <f t="shared" si="33"/>
        <v>3039.2656000000002</v>
      </c>
      <c r="J245" s="18">
        <f t="shared" si="34"/>
        <v>22034.675599999999</v>
      </c>
      <c r="K245" s="19" t="s">
        <v>718</v>
      </c>
      <c r="L245" s="32" t="s">
        <v>86</v>
      </c>
      <c r="M245" s="28" t="s">
        <v>749</v>
      </c>
      <c r="N245" s="30">
        <v>2018</v>
      </c>
      <c r="O245" s="31" t="s">
        <v>155</v>
      </c>
      <c r="P245" s="20" t="s">
        <v>1412</v>
      </c>
      <c r="Q245" s="4" t="e">
        <f>VLOOKUP(N245,Base!$E:$M,8,FALSE)</f>
        <v>#N/A</v>
      </c>
      <c r="R245" s="4">
        <f>VLOOKUP(O245,Base!$E:$M,8,FALSE)</f>
        <v>2018</v>
      </c>
      <c r="T245" s="30">
        <v>2018</v>
      </c>
      <c r="U245" s="28" t="s">
        <v>749</v>
      </c>
    </row>
    <row r="246" spans="1:21" s="28" customFormat="1" x14ac:dyDescent="0.3">
      <c r="A246" s="15" t="s">
        <v>746</v>
      </c>
      <c r="B246" s="15" t="s">
        <v>1413</v>
      </c>
      <c r="C246" s="16" t="s">
        <v>1311</v>
      </c>
      <c r="D246" s="17">
        <v>5019.32</v>
      </c>
      <c r="E246" s="17">
        <v>511.43</v>
      </c>
      <c r="F246" s="18">
        <v>5530.75</v>
      </c>
      <c r="G246" s="17">
        <v>0</v>
      </c>
      <c r="H246" s="18">
        <f t="shared" si="32"/>
        <v>5530.75</v>
      </c>
      <c r="I246" s="18">
        <f t="shared" si="33"/>
        <v>884.92000000000007</v>
      </c>
      <c r="J246" s="18">
        <f t="shared" si="34"/>
        <v>6415.67</v>
      </c>
      <c r="K246" s="19" t="s">
        <v>797</v>
      </c>
      <c r="L246" s="35" t="s">
        <v>1314</v>
      </c>
      <c r="M246" s="28" t="s">
        <v>1315</v>
      </c>
      <c r="N246" s="30">
        <v>2018</v>
      </c>
      <c r="O246" s="31" t="s">
        <v>1414</v>
      </c>
      <c r="P246" s="20" t="s">
        <v>1317</v>
      </c>
      <c r="Q246" s="4" t="e">
        <f>VLOOKUP(N246,Base!$E:$M,8,FALSE)</f>
        <v>#N/A</v>
      </c>
      <c r="R246" s="4" t="e">
        <f>VLOOKUP(O246,Base!$E:$M,8,FALSE)</f>
        <v>#N/A</v>
      </c>
      <c r="S246" s="4" t="e">
        <f>VLOOKUP(Q246,Base!$D:$M,9,FALSE)</f>
        <v>#N/A</v>
      </c>
      <c r="T246" s="30">
        <v>2018</v>
      </c>
      <c r="U246" s="28" t="s">
        <v>1315</v>
      </c>
    </row>
    <row r="247" spans="1:21" s="28" customFormat="1" x14ac:dyDescent="0.3">
      <c r="A247" s="15" t="s">
        <v>746</v>
      </c>
      <c r="B247" s="15" t="s">
        <v>1415</v>
      </c>
      <c r="C247" s="16" t="s">
        <v>1311</v>
      </c>
      <c r="D247" s="17">
        <v>17238.89</v>
      </c>
      <c r="E247" s="17">
        <v>1756.52</v>
      </c>
      <c r="F247" s="18">
        <v>18995.41</v>
      </c>
      <c r="G247" s="17">
        <v>0</v>
      </c>
      <c r="H247" s="17">
        <f t="shared" si="32"/>
        <v>18995.41</v>
      </c>
      <c r="I247" s="17">
        <f t="shared" si="33"/>
        <v>3039.2656000000002</v>
      </c>
      <c r="J247" s="17">
        <f t="shared" si="34"/>
        <v>22034.675599999999</v>
      </c>
      <c r="K247" s="19" t="s">
        <v>718</v>
      </c>
      <c r="L247" s="32" t="s">
        <v>86</v>
      </c>
      <c r="M247" s="28" t="s">
        <v>749</v>
      </c>
      <c r="N247" s="30">
        <v>2018</v>
      </c>
      <c r="O247" s="31" t="s">
        <v>158</v>
      </c>
      <c r="P247" s="20" t="s">
        <v>1416</v>
      </c>
      <c r="Q247" s="4" t="e">
        <f>VLOOKUP(N247,Base!$E:$M,8,FALSE)</f>
        <v>#N/A</v>
      </c>
      <c r="R247" s="4">
        <f>VLOOKUP(O247,Base!$E:$M,8,FALSE)</f>
        <v>2018</v>
      </c>
      <c r="T247" s="30">
        <v>2018</v>
      </c>
      <c r="U247" s="28" t="s">
        <v>749</v>
      </c>
    </row>
    <row r="248" spans="1:21" s="28" customFormat="1" x14ac:dyDescent="0.3">
      <c r="A248" s="15" t="s">
        <v>746</v>
      </c>
      <c r="B248" s="15" t="s">
        <v>1417</v>
      </c>
      <c r="C248" s="16" t="s">
        <v>1311</v>
      </c>
      <c r="D248" s="17">
        <v>5019.32</v>
      </c>
      <c r="E248" s="17">
        <v>511.43</v>
      </c>
      <c r="F248" s="18">
        <v>5530.75</v>
      </c>
      <c r="G248" s="17">
        <v>0</v>
      </c>
      <c r="H248" s="17">
        <f t="shared" si="32"/>
        <v>5530.75</v>
      </c>
      <c r="I248" s="17">
        <f t="shared" si="33"/>
        <v>884.92000000000007</v>
      </c>
      <c r="J248" s="17">
        <f t="shared" si="34"/>
        <v>6415.67</v>
      </c>
      <c r="K248" s="19" t="s">
        <v>797</v>
      </c>
      <c r="L248" s="35" t="s">
        <v>1314</v>
      </c>
      <c r="M248" s="28" t="s">
        <v>1315</v>
      </c>
      <c r="N248" s="30">
        <v>2018</v>
      </c>
      <c r="O248" s="31" t="s">
        <v>1418</v>
      </c>
      <c r="P248" s="20" t="s">
        <v>1317</v>
      </c>
      <c r="Q248" s="4" t="e">
        <f>VLOOKUP(N248,Base!$E:$M,8,FALSE)</f>
        <v>#N/A</v>
      </c>
      <c r="R248" s="4" t="e">
        <f>VLOOKUP(O248,Base!$E:$M,8,FALSE)</f>
        <v>#N/A</v>
      </c>
      <c r="S248" s="4" t="e">
        <f>VLOOKUP(Q248,Base!$D:$M,9,FALSE)</f>
        <v>#N/A</v>
      </c>
      <c r="T248" s="30">
        <v>2018</v>
      </c>
      <c r="U248" s="28" t="s">
        <v>1315</v>
      </c>
    </row>
    <row r="249" spans="1:21" s="28" customFormat="1" x14ac:dyDescent="0.3">
      <c r="A249" s="15" t="s">
        <v>746</v>
      </c>
      <c r="B249" s="15" t="s">
        <v>1419</v>
      </c>
      <c r="C249" s="16" t="s">
        <v>1311</v>
      </c>
      <c r="D249" s="17">
        <v>17238.89</v>
      </c>
      <c r="E249" s="17">
        <v>1756.52</v>
      </c>
      <c r="F249" s="18">
        <v>18995.41</v>
      </c>
      <c r="G249" s="17">
        <v>0</v>
      </c>
      <c r="H249" s="17">
        <f t="shared" si="32"/>
        <v>18995.41</v>
      </c>
      <c r="I249" s="17">
        <f t="shared" si="33"/>
        <v>3039.2656000000002</v>
      </c>
      <c r="J249" s="17">
        <f t="shared" si="34"/>
        <v>22034.675599999999</v>
      </c>
      <c r="K249" s="19" t="s">
        <v>718</v>
      </c>
      <c r="L249" s="32" t="s">
        <v>86</v>
      </c>
      <c r="M249" s="28" t="s">
        <v>749</v>
      </c>
      <c r="N249" s="30">
        <v>2018</v>
      </c>
      <c r="O249" s="31" t="s">
        <v>433</v>
      </c>
      <c r="P249" s="20" t="s">
        <v>1420</v>
      </c>
      <c r="Q249" s="4" t="e">
        <f>VLOOKUP(N249,Base!$E:$M,8,FALSE)</f>
        <v>#N/A</v>
      </c>
      <c r="R249" s="4">
        <f>VLOOKUP(O249,Base!$E:$M,8,FALSE)</f>
        <v>2018</v>
      </c>
      <c r="T249" s="30">
        <v>2018</v>
      </c>
      <c r="U249" s="28" t="s">
        <v>749</v>
      </c>
    </row>
    <row r="250" spans="1:21" s="28" customFormat="1" x14ac:dyDescent="0.3">
      <c r="A250" s="15" t="s">
        <v>746</v>
      </c>
      <c r="B250" s="15" t="s">
        <v>1421</v>
      </c>
      <c r="C250" s="16" t="s">
        <v>1311</v>
      </c>
      <c r="D250" s="17">
        <v>5019.32</v>
      </c>
      <c r="E250" s="17">
        <v>511.43</v>
      </c>
      <c r="F250" s="18">
        <v>5530.75</v>
      </c>
      <c r="G250" s="17">
        <v>0</v>
      </c>
      <c r="H250" s="17">
        <f t="shared" si="32"/>
        <v>5530.75</v>
      </c>
      <c r="I250" s="17">
        <f t="shared" si="33"/>
        <v>884.92000000000007</v>
      </c>
      <c r="J250" s="17">
        <f t="shared" si="34"/>
        <v>6415.67</v>
      </c>
      <c r="K250" s="19" t="s">
        <v>797</v>
      </c>
      <c r="L250" s="35" t="s">
        <v>1314</v>
      </c>
      <c r="M250" s="28" t="s">
        <v>1315</v>
      </c>
      <c r="N250" s="30">
        <v>2018</v>
      </c>
      <c r="O250" s="31" t="s">
        <v>1422</v>
      </c>
      <c r="P250" s="20" t="s">
        <v>1317</v>
      </c>
      <c r="Q250" s="4" t="e">
        <f>VLOOKUP(N250,Base!$E:$M,8,FALSE)</f>
        <v>#N/A</v>
      </c>
      <c r="R250" s="4" t="e">
        <f>VLOOKUP(O250,Base!$E:$M,8,FALSE)</f>
        <v>#N/A</v>
      </c>
      <c r="S250" s="4" t="e">
        <f>VLOOKUP(Q250,Base!$D:$M,9,FALSE)</f>
        <v>#N/A</v>
      </c>
      <c r="T250" s="30">
        <v>2018</v>
      </c>
      <c r="U250" s="28" t="s">
        <v>1315</v>
      </c>
    </row>
    <row r="251" spans="1:21" s="28" customFormat="1" x14ac:dyDescent="0.3">
      <c r="A251" s="15" t="s">
        <v>746</v>
      </c>
      <c r="B251" s="15" t="s">
        <v>1423</v>
      </c>
      <c r="C251" s="16" t="s">
        <v>1311</v>
      </c>
      <c r="D251" s="17">
        <v>17238.89</v>
      </c>
      <c r="E251" s="17">
        <v>1756.52</v>
      </c>
      <c r="F251" s="18">
        <v>18995.41</v>
      </c>
      <c r="G251" s="17">
        <v>0</v>
      </c>
      <c r="H251" s="17">
        <f t="shared" si="32"/>
        <v>18995.41</v>
      </c>
      <c r="I251" s="17">
        <f t="shared" si="33"/>
        <v>3039.2656000000002</v>
      </c>
      <c r="J251" s="17">
        <f t="shared" si="34"/>
        <v>22034.675599999999</v>
      </c>
      <c r="K251" s="19" t="s">
        <v>718</v>
      </c>
      <c r="L251" s="32" t="s">
        <v>86</v>
      </c>
      <c r="M251" s="28" t="s">
        <v>749</v>
      </c>
      <c r="N251" s="30">
        <v>2018</v>
      </c>
      <c r="O251" s="31" t="s">
        <v>594</v>
      </c>
      <c r="P251" s="20" t="s">
        <v>1424</v>
      </c>
      <c r="Q251" s="4" t="e">
        <f>VLOOKUP(N251,Base!$E:$M,8,FALSE)</f>
        <v>#N/A</v>
      </c>
      <c r="R251" s="4">
        <f>VLOOKUP(O251,Base!$E:$M,8,FALSE)</f>
        <v>2018</v>
      </c>
      <c r="T251" s="30">
        <v>2018</v>
      </c>
      <c r="U251" s="28" t="s">
        <v>749</v>
      </c>
    </row>
    <row r="252" spans="1:21" s="28" customFormat="1" x14ac:dyDescent="0.3">
      <c r="A252" s="15" t="s">
        <v>746</v>
      </c>
      <c r="B252" s="15" t="s">
        <v>1425</v>
      </c>
      <c r="C252" s="16" t="s">
        <v>1311</v>
      </c>
      <c r="D252" s="17">
        <v>3607.86</v>
      </c>
      <c r="E252" s="17">
        <v>367.62</v>
      </c>
      <c r="F252" s="18">
        <v>3975.47</v>
      </c>
      <c r="G252" s="17">
        <v>0</v>
      </c>
      <c r="H252" s="17">
        <f t="shared" si="32"/>
        <v>3975.47</v>
      </c>
      <c r="I252" s="17">
        <f t="shared" si="33"/>
        <v>636.0752</v>
      </c>
      <c r="J252" s="17">
        <f t="shared" si="34"/>
        <v>4611.5451999999996</v>
      </c>
      <c r="K252" s="19" t="s">
        <v>797</v>
      </c>
      <c r="L252" s="35" t="s">
        <v>1314</v>
      </c>
      <c r="M252" s="28" t="s">
        <v>1426</v>
      </c>
      <c r="N252" s="30">
        <v>2018</v>
      </c>
      <c r="O252" s="31" t="s">
        <v>1427</v>
      </c>
      <c r="P252" s="20" t="s">
        <v>1317</v>
      </c>
      <c r="Q252" s="4" t="e">
        <f>VLOOKUP(N252,Base!$E:$M,8,FALSE)</f>
        <v>#N/A</v>
      </c>
      <c r="R252" s="4" t="e">
        <f>VLOOKUP(O252,Base!$E:$M,8,FALSE)</f>
        <v>#N/A</v>
      </c>
      <c r="S252" s="4" t="e">
        <f>VLOOKUP(Q252,Base!$D:$M,9,FALSE)</f>
        <v>#N/A</v>
      </c>
      <c r="T252" s="30">
        <v>2018</v>
      </c>
      <c r="U252" s="28" t="s">
        <v>1426</v>
      </c>
    </row>
    <row r="253" spans="1:21" s="28" customFormat="1" x14ac:dyDescent="0.3">
      <c r="A253" s="15" t="s">
        <v>746</v>
      </c>
      <c r="B253" s="15" t="s">
        <v>1428</v>
      </c>
      <c r="C253" s="16" t="s">
        <v>1311</v>
      </c>
      <c r="D253" s="17">
        <v>17238.89</v>
      </c>
      <c r="E253" s="17">
        <v>1756.52</v>
      </c>
      <c r="F253" s="18">
        <v>18995.41</v>
      </c>
      <c r="G253" s="17">
        <v>0</v>
      </c>
      <c r="H253" s="17">
        <f t="shared" si="32"/>
        <v>18995.41</v>
      </c>
      <c r="I253" s="17">
        <f t="shared" si="33"/>
        <v>3039.2656000000002</v>
      </c>
      <c r="J253" s="17">
        <f t="shared" si="34"/>
        <v>22034.675599999999</v>
      </c>
      <c r="K253" s="19" t="s">
        <v>718</v>
      </c>
      <c r="L253" s="32" t="s">
        <v>86</v>
      </c>
      <c r="M253" s="28" t="s">
        <v>749</v>
      </c>
      <c r="N253" s="30">
        <v>2018</v>
      </c>
      <c r="O253" s="31" t="s">
        <v>592</v>
      </c>
      <c r="P253" s="20" t="s">
        <v>1429</v>
      </c>
      <c r="Q253" s="4" t="e">
        <f>VLOOKUP(N253,Base!$E:$M,8,FALSE)</f>
        <v>#N/A</v>
      </c>
      <c r="R253" s="4">
        <f>VLOOKUP(O253,Base!$E:$M,8,FALSE)</f>
        <v>2018</v>
      </c>
      <c r="T253" s="30">
        <v>2018</v>
      </c>
      <c r="U253" s="28" t="s">
        <v>749</v>
      </c>
    </row>
    <row r="254" spans="1:21" s="28" customFormat="1" x14ac:dyDescent="0.3">
      <c r="A254" s="15" t="s">
        <v>746</v>
      </c>
      <c r="B254" s="15" t="s">
        <v>1430</v>
      </c>
      <c r="C254" s="16" t="s">
        <v>1311</v>
      </c>
      <c r="D254" s="17">
        <v>3607.86</v>
      </c>
      <c r="E254" s="17">
        <v>367.62</v>
      </c>
      <c r="F254" s="18">
        <v>3975.47</v>
      </c>
      <c r="G254" s="17">
        <v>0</v>
      </c>
      <c r="H254" s="17">
        <f t="shared" si="32"/>
        <v>3975.47</v>
      </c>
      <c r="I254" s="17">
        <f t="shared" si="33"/>
        <v>636.0752</v>
      </c>
      <c r="J254" s="17">
        <f t="shared" si="34"/>
        <v>4611.5451999999996</v>
      </c>
      <c r="K254" s="19" t="s">
        <v>797</v>
      </c>
      <c r="L254" s="35" t="s">
        <v>1314</v>
      </c>
      <c r="M254" s="28" t="s">
        <v>1426</v>
      </c>
      <c r="N254" s="30">
        <v>2018</v>
      </c>
      <c r="O254" s="31" t="s">
        <v>1431</v>
      </c>
      <c r="P254" s="20" t="s">
        <v>1317</v>
      </c>
      <c r="Q254" s="4" t="e">
        <f>VLOOKUP(N254,Base!$E:$M,8,FALSE)</f>
        <v>#N/A</v>
      </c>
      <c r="R254" s="4" t="e">
        <f>VLOOKUP(O254,Base!$E:$M,8,FALSE)</f>
        <v>#N/A</v>
      </c>
      <c r="S254" s="4" t="e">
        <f>VLOOKUP(Q254,Base!$D:$M,9,FALSE)</f>
        <v>#N/A</v>
      </c>
      <c r="T254" s="30">
        <v>2018</v>
      </c>
      <c r="U254" s="28" t="s">
        <v>1426</v>
      </c>
    </row>
    <row r="255" spans="1:21" s="28" customFormat="1" x14ac:dyDescent="0.3">
      <c r="A255" s="15" t="s">
        <v>746</v>
      </c>
      <c r="B255" s="15" t="s">
        <v>1432</v>
      </c>
      <c r="C255" s="16" t="s">
        <v>1311</v>
      </c>
      <c r="D255" s="17">
        <v>17238.89</v>
      </c>
      <c r="E255" s="17">
        <v>1756.52</v>
      </c>
      <c r="F255" s="18">
        <v>18995.41</v>
      </c>
      <c r="G255" s="17">
        <v>0</v>
      </c>
      <c r="H255" s="17">
        <f t="shared" si="32"/>
        <v>18995.41</v>
      </c>
      <c r="I255" s="17">
        <f t="shared" si="33"/>
        <v>3039.2656000000002</v>
      </c>
      <c r="J255" s="17">
        <f t="shared" si="34"/>
        <v>22034.675599999999</v>
      </c>
      <c r="K255" s="19" t="s">
        <v>718</v>
      </c>
      <c r="L255" s="32" t="s">
        <v>86</v>
      </c>
      <c r="M255" s="28" t="s">
        <v>749</v>
      </c>
      <c r="N255" s="30">
        <v>2018</v>
      </c>
      <c r="O255" s="31" t="s">
        <v>590</v>
      </c>
      <c r="P255" s="20" t="s">
        <v>1433</v>
      </c>
      <c r="Q255" s="4" t="e">
        <f>VLOOKUP(N255,Base!$E:$M,8,FALSE)</f>
        <v>#N/A</v>
      </c>
      <c r="R255" s="4">
        <f>VLOOKUP(O255,Base!$E:$M,8,FALSE)</f>
        <v>2018</v>
      </c>
      <c r="T255" s="30">
        <v>2018</v>
      </c>
      <c r="U255" s="28" t="s">
        <v>749</v>
      </c>
    </row>
    <row r="256" spans="1:21" s="28" customFormat="1" x14ac:dyDescent="0.3">
      <c r="A256" s="15" t="s">
        <v>746</v>
      </c>
      <c r="B256" s="15" t="s">
        <v>1434</v>
      </c>
      <c r="C256" s="16" t="s">
        <v>1311</v>
      </c>
      <c r="D256" s="17">
        <v>5019.32</v>
      </c>
      <c r="E256" s="17">
        <v>511.43</v>
      </c>
      <c r="F256" s="18">
        <v>5530.75</v>
      </c>
      <c r="G256" s="17">
        <v>0</v>
      </c>
      <c r="H256" s="17">
        <f t="shared" si="32"/>
        <v>5530.75</v>
      </c>
      <c r="I256" s="17">
        <f t="shared" si="33"/>
        <v>884.92000000000007</v>
      </c>
      <c r="J256" s="17">
        <f t="shared" si="34"/>
        <v>6415.67</v>
      </c>
      <c r="K256" s="19" t="s">
        <v>797</v>
      </c>
      <c r="L256" s="35" t="s">
        <v>1314</v>
      </c>
      <c r="M256" s="28" t="s">
        <v>1338</v>
      </c>
      <c r="N256" s="30">
        <v>2018</v>
      </c>
      <c r="O256" s="31" t="s">
        <v>1435</v>
      </c>
      <c r="P256" s="20" t="s">
        <v>1317</v>
      </c>
      <c r="Q256" s="4" t="e">
        <f>VLOOKUP(N256,Base!$E:$M,8,FALSE)</f>
        <v>#N/A</v>
      </c>
      <c r="R256" s="4" t="e">
        <f>VLOOKUP(O256,Base!$E:$M,8,FALSE)</f>
        <v>#N/A</v>
      </c>
      <c r="S256" s="4" t="e">
        <f>VLOOKUP(Q256,Base!$D:$M,9,FALSE)</f>
        <v>#N/A</v>
      </c>
      <c r="T256" s="30">
        <v>2018</v>
      </c>
      <c r="U256" s="28" t="s">
        <v>1338</v>
      </c>
    </row>
    <row r="257" spans="1:21" s="28" customFormat="1" x14ac:dyDescent="0.3">
      <c r="A257" s="15" t="s">
        <v>746</v>
      </c>
      <c r="B257" s="15" t="s">
        <v>1436</v>
      </c>
      <c r="C257" s="16" t="s">
        <v>1311</v>
      </c>
      <c r="D257" s="17">
        <v>17238.89</v>
      </c>
      <c r="E257" s="17">
        <v>1756.52</v>
      </c>
      <c r="F257" s="18">
        <v>18995.41</v>
      </c>
      <c r="G257" s="17">
        <v>0</v>
      </c>
      <c r="H257" s="17">
        <f t="shared" si="32"/>
        <v>18995.41</v>
      </c>
      <c r="I257" s="17">
        <f t="shared" si="33"/>
        <v>3039.2656000000002</v>
      </c>
      <c r="J257" s="17">
        <f t="shared" si="34"/>
        <v>22034.675599999999</v>
      </c>
      <c r="K257" s="19" t="s">
        <v>718</v>
      </c>
      <c r="L257" s="32" t="s">
        <v>86</v>
      </c>
      <c r="M257" s="28" t="s">
        <v>749</v>
      </c>
      <c r="N257" s="30">
        <v>2018</v>
      </c>
      <c r="O257" s="31" t="s">
        <v>170</v>
      </c>
      <c r="P257" s="20" t="s">
        <v>1437</v>
      </c>
      <c r="Q257" s="4" t="e">
        <f>VLOOKUP(N257,Base!$E:$M,8,FALSE)</f>
        <v>#N/A</v>
      </c>
      <c r="R257" s="4">
        <f>VLOOKUP(O257,Base!$E:$M,8,FALSE)</f>
        <v>2018</v>
      </c>
      <c r="T257" s="30">
        <v>2018</v>
      </c>
      <c r="U257" s="28" t="s">
        <v>749</v>
      </c>
    </row>
    <row r="258" spans="1:21" s="28" customFormat="1" x14ac:dyDescent="0.3">
      <c r="A258" s="15" t="s">
        <v>746</v>
      </c>
      <c r="B258" s="15" t="s">
        <v>1438</v>
      </c>
      <c r="C258" s="16" t="s">
        <v>1311</v>
      </c>
      <c r="D258" s="17">
        <v>5019.32</v>
      </c>
      <c r="E258" s="17">
        <v>511.43</v>
      </c>
      <c r="F258" s="18">
        <v>5530.75</v>
      </c>
      <c r="G258" s="17">
        <v>0</v>
      </c>
      <c r="H258" s="17">
        <f t="shared" si="32"/>
        <v>5530.75</v>
      </c>
      <c r="I258" s="17">
        <f t="shared" si="33"/>
        <v>884.92000000000007</v>
      </c>
      <c r="J258" s="17">
        <f t="shared" si="34"/>
        <v>6415.67</v>
      </c>
      <c r="K258" s="19" t="s">
        <v>797</v>
      </c>
      <c r="L258" s="35" t="s">
        <v>1314</v>
      </c>
      <c r="M258" s="28" t="s">
        <v>1338</v>
      </c>
      <c r="N258" s="30">
        <v>2018</v>
      </c>
      <c r="O258" s="31" t="s">
        <v>1439</v>
      </c>
      <c r="P258" s="20" t="s">
        <v>1317</v>
      </c>
      <c r="Q258" s="4" t="e">
        <f>VLOOKUP(N258,Base!$E:$M,8,FALSE)</f>
        <v>#N/A</v>
      </c>
      <c r="R258" s="4" t="e">
        <f>VLOOKUP(O258,Base!$E:$M,8,FALSE)</f>
        <v>#N/A</v>
      </c>
      <c r="S258" s="4" t="e">
        <f>VLOOKUP(Q258,Base!$D:$M,9,FALSE)</f>
        <v>#N/A</v>
      </c>
      <c r="T258" s="30">
        <v>2018</v>
      </c>
      <c r="U258" s="28" t="s">
        <v>1338</v>
      </c>
    </row>
    <row r="259" spans="1:21" s="28" customFormat="1" x14ac:dyDescent="0.3">
      <c r="A259" s="15" t="s">
        <v>746</v>
      </c>
      <c r="B259" s="15" t="s">
        <v>1440</v>
      </c>
      <c r="C259" s="16" t="s">
        <v>1311</v>
      </c>
      <c r="D259" s="17">
        <v>17238.89</v>
      </c>
      <c r="E259" s="17">
        <v>1756.52</v>
      </c>
      <c r="F259" s="18">
        <v>18995.41</v>
      </c>
      <c r="G259" s="17">
        <v>0</v>
      </c>
      <c r="H259" s="17">
        <f t="shared" si="32"/>
        <v>18995.41</v>
      </c>
      <c r="I259" s="17">
        <f t="shared" si="33"/>
        <v>3039.2656000000002</v>
      </c>
      <c r="J259" s="17">
        <f t="shared" si="34"/>
        <v>22034.675599999999</v>
      </c>
      <c r="K259" s="19" t="s">
        <v>718</v>
      </c>
      <c r="L259" s="32" t="s">
        <v>86</v>
      </c>
      <c r="M259" s="28" t="s">
        <v>749</v>
      </c>
      <c r="N259" s="30">
        <v>2018</v>
      </c>
      <c r="O259" s="31" t="s">
        <v>183</v>
      </c>
      <c r="P259" s="20" t="s">
        <v>1441</v>
      </c>
      <c r="Q259" s="4" t="e">
        <f>VLOOKUP(N259,Base!$E:$M,8,FALSE)</f>
        <v>#N/A</v>
      </c>
      <c r="R259" s="4">
        <f>VLOOKUP(O259,Base!$E:$M,8,FALSE)</f>
        <v>2018</v>
      </c>
      <c r="T259" s="30">
        <v>2018</v>
      </c>
      <c r="U259" s="28" t="s">
        <v>749</v>
      </c>
    </row>
    <row r="260" spans="1:21" s="28" customFormat="1" x14ac:dyDescent="0.3">
      <c r="A260" s="15" t="s">
        <v>746</v>
      </c>
      <c r="B260" s="15" t="s">
        <v>1442</v>
      </c>
      <c r="C260" s="16" t="s">
        <v>1311</v>
      </c>
      <c r="D260" s="17">
        <v>5019.32</v>
      </c>
      <c r="E260" s="17">
        <v>511.43</v>
      </c>
      <c r="F260" s="18">
        <v>5530.75</v>
      </c>
      <c r="G260" s="17">
        <v>0</v>
      </c>
      <c r="H260" s="17">
        <f t="shared" si="32"/>
        <v>5530.75</v>
      </c>
      <c r="I260" s="17">
        <f t="shared" si="33"/>
        <v>884.92000000000007</v>
      </c>
      <c r="J260" s="17">
        <f t="shared" si="34"/>
        <v>6415.67</v>
      </c>
      <c r="K260" s="19" t="s">
        <v>797</v>
      </c>
      <c r="L260" s="35" t="s">
        <v>1314</v>
      </c>
      <c r="M260" s="28" t="s">
        <v>1338</v>
      </c>
      <c r="N260" s="30">
        <v>2018</v>
      </c>
      <c r="O260" s="31" t="s">
        <v>1443</v>
      </c>
      <c r="P260" s="20" t="s">
        <v>1317</v>
      </c>
      <c r="Q260" s="4" t="e">
        <f>VLOOKUP(N260,Base!$E:$M,8,FALSE)</f>
        <v>#N/A</v>
      </c>
      <c r="R260" s="4" t="e">
        <f>VLOOKUP(O260,Base!$E:$M,8,FALSE)</f>
        <v>#N/A</v>
      </c>
      <c r="S260" s="4" t="e">
        <f>VLOOKUP(Q260,Base!$D:$M,9,FALSE)</f>
        <v>#N/A</v>
      </c>
      <c r="T260" s="30">
        <v>2018</v>
      </c>
      <c r="U260" s="28" t="s">
        <v>1338</v>
      </c>
    </row>
    <row r="261" spans="1:21" s="28" customFormat="1" x14ac:dyDescent="0.3">
      <c r="A261" s="15" t="s">
        <v>746</v>
      </c>
      <c r="B261" s="15" t="s">
        <v>1444</v>
      </c>
      <c r="C261" s="16" t="s">
        <v>1311</v>
      </c>
      <c r="D261" s="17">
        <v>17238.89</v>
      </c>
      <c r="E261" s="17">
        <v>1756.52</v>
      </c>
      <c r="F261" s="18">
        <v>18995.41</v>
      </c>
      <c r="G261" s="17">
        <v>0</v>
      </c>
      <c r="H261" s="17">
        <f t="shared" si="32"/>
        <v>18995.41</v>
      </c>
      <c r="I261" s="17">
        <f t="shared" si="33"/>
        <v>3039.2656000000002</v>
      </c>
      <c r="J261" s="17">
        <f t="shared" si="34"/>
        <v>22034.675599999999</v>
      </c>
      <c r="K261" s="19" t="s">
        <v>718</v>
      </c>
      <c r="L261" s="32" t="s">
        <v>86</v>
      </c>
      <c r="M261" s="28" t="s">
        <v>749</v>
      </c>
      <c r="N261" s="30">
        <v>2018</v>
      </c>
      <c r="O261" s="31" t="s">
        <v>588</v>
      </c>
      <c r="P261" s="20" t="s">
        <v>1445</v>
      </c>
      <c r="Q261" s="4" t="e">
        <f>VLOOKUP(N261,Base!$E:$M,8,FALSE)</f>
        <v>#N/A</v>
      </c>
      <c r="R261" s="4">
        <f>VLOOKUP(O261,Base!$E:$M,8,FALSE)</f>
        <v>2018</v>
      </c>
      <c r="T261" s="30">
        <v>2018</v>
      </c>
      <c r="U261" s="28" t="s">
        <v>749</v>
      </c>
    </row>
    <row r="262" spans="1:21" s="28" customFormat="1" x14ac:dyDescent="0.3">
      <c r="A262" s="15" t="s">
        <v>746</v>
      </c>
      <c r="B262" s="15" t="s">
        <v>1446</v>
      </c>
      <c r="C262" s="16" t="s">
        <v>1311</v>
      </c>
      <c r="D262" s="17">
        <v>3607.86</v>
      </c>
      <c r="E262" s="17">
        <v>367.62</v>
      </c>
      <c r="F262" s="18">
        <v>3975.47</v>
      </c>
      <c r="G262" s="17">
        <v>0</v>
      </c>
      <c r="H262" s="17">
        <f t="shared" si="32"/>
        <v>3975.47</v>
      </c>
      <c r="I262" s="17">
        <f t="shared" si="33"/>
        <v>636.0752</v>
      </c>
      <c r="J262" s="17">
        <f t="shared" si="34"/>
        <v>4611.5451999999996</v>
      </c>
      <c r="K262" s="19" t="s">
        <v>797</v>
      </c>
      <c r="L262" s="35" t="s">
        <v>1314</v>
      </c>
      <c r="M262" s="28" t="s">
        <v>1426</v>
      </c>
      <c r="N262" s="30">
        <v>2018</v>
      </c>
      <c r="O262" s="31" t="s">
        <v>1447</v>
      </c>
      <c r="P262" s="20" t="s">
        <v>1317</v>
      </c>
      <c r="Q262" s="4" t="e">
        <f>VLOOKUP(N262,Base!$E:$M,8,FALSE)</f>
        <v>#N/A</v>
      </c>
      <c r="R262" s="4" t="e">
        <f>VLOOKUP(O262,Base!$E:$M,8,FALSE)</f>
        <v>#N/A</v>
      </c>
      <c r="S262" s="4" t="e">
        <f>VLOOKUP(Q262,Base!$D:$M,9,FALSE)</f>
        <v>#N/A</v>
      </c>
      <c r="T262" s="30">
        <v>2018</v>
      </c>
      <c r="U262" s="28" t="s">
        <v>1426</v>
      </c>
    </row>
    <row r="263" spans="1:21" s="28" customFormat="1" x14ac:dyDescent="0.3">
      <c r="A263" s="15" t="s">
        <v>746</v>
      </c>
      <c r="B263" s="15" t="s">
        <v>1448</v>
      </c>
      <c r="C263" s="16" t="s">
        <v>1311</v>
      </c>
      <c r="D263" s="17">
        <v>17238.89</v>
      </c>
      <c r="E263" s="17">
        <v>1756.52</v>
      </c>
      <c r="F263" s="18">
        <v>18995.41</v>
      </c>
      <c r="G263" s="17">
        <v>0</v>
      </c>
      <c r="H263" s="17">
        <f t="shared" si="32"/>
        <v>18995.41</v>
      </c>
      <c r="I263" s="17">
        <f t="shared" si="33"/>
        <v>3039.2656000000002</v>
      </c>
      <c r="J263" s="17">
        <f t="shared" si="34"/>
        <v>22034.675599999999</v>
      </c>
      <c r="K263" s="19" t="s">
        <v>718</v>
      </c>
      <c r="L263" s="32" t="s">
        <v>86</v>
      </c>
      <c r="M263" s="28" t="s">
        <v>749</v>
      </c>
      <c r="N263" s="30">
        <v>2018</v>
      </c>
      <c r="O263" s="31" t="s">
        <v>1449</v>
      </c>
      <c r="P263" s="20" t="s">
        <v>1450</v>
      </c>
      <c r="Q263" s="4" t="e">
        <f>VLOOKUP(N263,Base!$E:$M,8,FALSE)</f>
        <v>#N/A</v>
      </c>
      <c r="R263" s="4">
        <f>VLOOKUP(O263,Base!$E:$M,8,FALSE)</f>
        <v>2018</v>
      </c>
      <c r="S263" s="4" t="e">
        <f>VLOOKUP(Q263,Base!$D:$M,9,FALSE)</f>
        <v>#N/A</v>
      </c>
      <c r="T263" s="30">
        <v>2018</v>
      </c>
      <c r="U263" s="28" t="s">
        <v>749</v>
      </c>
    </row>
    <row r="264" spans="1:21" s="28" customFormat="1" x14ac:dyDescent="0.3">
      <c r="A264" s="15" t="s">
        <v>746</v>
      </c>
      <c r="B264" s="15" t="s">
        <v>1451</v>
      </c>
      <c r="C264" s="16" t="s">
        <v>1311</v>
      </c>
      <c r="D264" s="17">
        <v>3607.86</v>
      </c>
      <c r="E264" s="17">
        <v>367.62</v>
      </c>
      <c r="F264" s="18">
        <v>3975.47</v>
      </c>
      <c r="G264" s="17">
        <v>0</v>
      </c>
      <c r="H264" s="17">
        <f t="shared" si="32"/>
        <v>3975.47</v>
      </c>
      <c r="I264" s="17">
        <f t="shared" si="33"/>
        <v>636.0752</v>
      </c>
      <c r="J264" s="17">
        <f t="shared" si="34"/>
        <v>4611.5451999999996</v>
      </c>
      <c r="K264" s="19" t="s">
        <v>797</v>
      </c>
      <c r="L264" s="35" t="s">
        <v>1314</v>
      </c>
      <c r="M264" s="28" t="s">
        <v>1426</v>
      </c>
      <c r="N264" s="30">
        <v>2018</v>
      </c>
      <c r="O264" s="31" t="s">
        <v>1452</v>
      </c>
      <c r="P264" s="20" t="s">
        <v>1317</v>
      </c>
      <c r="Q264" s="4" t="e">
        <f>VLOOKUP(N264,Base!$E:$M,8,FALSE)</f>
        <v>#N/A</v>
      </c>
      <c r="R264" s="4" t="e">
        <f>VLOOKUP(O264,Base!$E:$M,8,FALSE)</f>
        <v>#N/A</v>
      </c>
      <c r="S264" s="4" t="e">
        <f>VLOOKUP(Q264,Base!$D:$M,9,FALSE)</f>
        <v>#N/A</v>
      </c>
      <c r="T264" s="30">
        <v>2018</v>
      </c>
      <c r="U264" s="28" t="s">
        <v>1426</v>
      </c>
    </row>
    <row r="265" spans="1:21" s="28" customFormat="1" x14ac:dyDescent="0.3">
      <c r="A265" s="15" t="s">
        <v>746</v>
      </c>
      <c r="B265" s="15" t="s">
        <v>1453</v>
      </c>
      <c r="C265" s="16" t="s">
        <v>1311</v>
      </c>
      <c r="D265" s="17">
        <v>17238.89</v>
      </c>
      <c r="E265" s="17">
        <v>1756.52</v>
      </c>
      <c r="F265" s="18">
        <v>18995.41</v>
      </c>
      <c r="G265" s="17">
        <v>0</v>
      </c>
      <c r="H265" s="17">
        <f t="shared" si="32"/>
        <v>18995.41</v>
      </c>
      <c r="I265" s="17">
        <f t="shared" si="33"/>
        <v>3039.2656000000002</v>
      </c>
      <c r="J265" s="17">
        <f t="shared" si="34"/>
        <v>22034.675599999999</v>
      </c>
      <c r="K265" s="19" t="s">
        <v>718</v>
      </c>
      <c r="L265" s="32" t="s">
        <v>86</v>
      </c>
      <c r="M265" s="28" t="s">
        <v>749</v>
      </c>
      <c r="N265" s="30">
        <v>2018</v>
      </c>
      <c r="O265" s="31" t="s">
        <v>585</v>
      </c>
      <c r="P265" s="20" t="s">
        <v>1454</v>
      </c>
      <c r="Q265" s="4" t="e">
        <f>VLOOKUP(N265,Base!$E:$M,8,FALSE)</f>
        <v>#N/A</v>
      </c>
      <c r="R265" s="4">
        <f>VLOOKUP(O265,Base!$E:$M,8,FALSE)</f>
        <v>2018</v>
      </c>
      <c r="T265" s="30">
        <v>2018</v>
      </c>
      <c r="U265" s="28" t="s">
        <v>749</v>
      </c>
    </row>
    <row r="266" spans="1:21" s="28" customFormat="1" x14ac:dyDescent="0.3">
      <c r="A266" s="15" t="s">
        <v>746</v>
      </c>
      <c r="B266" s="15" t="s">
        <v>1455</v>
      </c>
      <c r="C266" s="16" t="s">
        <v>1311</v>
      </c>
      <c r="D266" s="17">
        <v>3607.86</v>
      </c>
      <c r="E266" s="17">
        <v>367.62</v>
      </c>
      <c r="F266" s="18">
        <v>3975.47</v>
      </c>
      <c r="G266" s="17">
        <v>0</v>
      </c>
      <c r="H266" s="17">
        <f t="shared" ref="H266:H329" si="35">+F266+G266</f>
        <v>3975.47</v>
      </c>
      <c r="I266" s="17">
        <f t="shared" ref="I266:I329" si="36">+H266*0.16</f>
        <v>636.0752</v>
      </c>
      <c r="J266" s="17">
        <f t="shared" ref="J266:J278" si="37">+H266+I266</f>
        <v>4611.5451999999996</v>
      </c>
      <c r="K266" s="19" t="s">
        <v>797</v>
      </c>
      <c r="L266" s="35" t="s">
        <v>1314</v>
      </c>
      <c r="M266" s="28" t="s">
        <v>1426</v>
      </c>
      <c r="N266" s="30">
        <v>2018</v>
      </c>
      <c r="O266" s="31" t="s">
        <v>1456</v>
      </c>
      <c r="P266" s="20" t="s">
        <v>1317</v>
      </c>
      <c r="Q266" s="4" t="e">
        <f>VLOOKUP(N266,Base!$E:$M,8,FALSE)</f>
        <v>#N/A</v>
      </c>
      <c r="R266" s="4" t="e">
        <f>VLOOKUP(O266,Base!$E:$M,8,FALSE)</f>
        <v>#N/A</v>
      </c>
      <c r="S266" s="4" t="e">
        <f>VLOOKUP(Q266,Base!$D:$M,9,FALSE)</f>
        <v>#N/A</v>
      </c>
      <c r="T266" s="30">
        <v>2018</v>
      </c>
      <c r="U266" s="28" t="s">
        <v>1426</v>
      </c>
    </row>
    <row r="267" spans="1:21" s="28" customFormat="1" x14ac:dyDescent="0.3">
      <c r="A267" s="15" t="s">
        <v>746</v>
      </c>
      <c r="B267" s="15" t="s">
        <v>1457</v>
      </c>
      <c r="C267" s="16" t="s">
        <v>1311</v>
      </c>
      <c r="D267" s="17">
        <v>17238.89</v>
      </c>
      <c r="E267" s="17">
        <v>1756.52</v>
      </c>
      <c r="F267" s="18">
        <v>18995.41</v>
      </c>
      <c r="G267" s="17">
        <v>0</v>
      </c>
      <c r="H267" s="17">
        <f t="shared" si="35"/>
        <v>18995.41</v>
      </c>
      <c r="I267" s="17">
        <f t="shared" si="36"/>
        <v>3039.2656000000002</v>
      </c>
      <c r="J267" s="17">
        <f t="shared" si="37"/>
        <v>22034.675599999999</v>
      </c>
      <c r="K267" s="19" t="s">
        <v>718</v>
      </c>
      <c r="L267" s="32" t="s">
        <v>86</v>
      </c>
      <c r="M267" s="28" t="s">
        <v>749</v>
      </c>
      <c r="N267" s="30">
        <v>2018</v>
      </c>
      <c r="O267" s="31" t="s">
        <v>463</v>
      </c>
      <c r="P267" s="20" t="s">
        <v>1458</v>
      </c>
      <c r="Q267" s="4" t="e">
        <f>VLOOKUP(N267,Base!$E:$M,8,FALSE)</f>
        <v>#N/A</v>
      </c>
      <c r="R267" s="4">
        <f>VLOOKUP(O267,Base!$E:$M,8,FALSE)</f>
        <v>2018</v>
      </c>
      <c r="T267" s="30">
        <v>2018</v>
      </c>
      <c r="U267" s="28" t="s">
        <v>749</v>
      </c>
    </row>
    <row r="268" spans="1:21" s="28" customFormat="1" x14ac:dyDescent="0.3">
      <c r="A268" s="15" t="s">
        <v>746</v>
      </c>
      <c r="B268" s="15" t="s">
        <v>1459</v>
      </c>
      <c r="C268" s="16" t="s">
        <v>1311</v>
      </c>
      <c r="D268" s="17">
        <v>5019.32</v>
      </c>
      <c r="E268" s="17">
        <v>511.43</v>
      </c>
      <c r="F268" s="18">
        <v>5530.75</v>
      </c>
      <c r="G268" s="17">
        <v>0</v>
      </c>
      <c r="H268" s="17">
        <f t="shared" si="35"/>
        <v>5530.75</v>
      </c>
      <c r="I268" s="17">
        <f t="shared" si="36"/>
        <v>884.92000000000007</v>
      </c>
      <c r="J268" s="17">
        <f t="shared" si="37"/>
        <v>6415.67</v>
      </c>
      <c r="K268" s="19" t="s">
        <v>797</v>
      </c>
      <c r="L268" s="35" t="s">
        <v>1347</v>
      </c>
      <c r="M268" s="28" t="s">
        <v>1348</v>
      </c>
      <c r="N268" s="30">
        <v>2018</v>
      </c>
      <c r="O268" s="31" t="s">
        <v>1460</v>
      </c>
      <c r="P268" s="20" t="s">
        <v>1317</v>
      </c>
      <c r="Q268" s="4" t="e">
        <f>VLOOKUP(N268,Base!$E:$M,8,FALSE)</f>
        <v>#N/A</v>
      </c>
      <c r="R268" s="4" t="e">
        <f>VLOOKUP(O268,Base!$E:$M,8,FALSE)</f>
        <v>#N/A</v>
      </c>
      <c r="S268" s="4" t="e">
        <f>VLOOKUP(Q268,Base!$D:$M,9,FALSE)</f>
        <v>#N/A</v>
      </c>
      <c r="T268" s="30">
        <v>2018</v>
      </c>
      <c r="U268" s="28" t="s">
        <v>1348</v>
      </c>
    </row>
    <row r="269" spans="1:21" s="28" customFormat="1" x14ac:dyDescent="0.3">
      <c r="A269" s="15" t="s">
        <v>746</v>
      </c>
      <c r="B269" s="15" t="s">
        <v>1461</v>
      </c>
      <c r="C269" s="16" t="s">
        <v>1311</v>
      </c>
      <c r="D269" s="17">
        <v>17238.89</v>
      </c>
      <c r="E269" s="17">
        <v>1756.52</v>
      </c>
      <c r="F269" s="18">
        <v>18995.41</v>
      </c>
      <c r="G269" s="17">
        <v>0</v>
      </c>
      <c r="H269" s="17">
        <f t="shared" si="35"/>
        <v>18995.41</v>
      </c>
      <c r="I269" s="17">
        <f t="shared" si="36"/>
        <v>3039.2656000000002</v>
      </c>
      <c r="J269" s="17">
        <f t="shared" si="37"/>
        <v>22034.675599999999</v>
      </c>
      <c r="K269" s="19" t="s">
        <v>718</v>
      </c>
      <c r="L269" s="32" t="s">
        <v>86</v>
      </c>
      <c r="M269" s="28" t="s">
        <v>749</v>
      </c>
      <c r="N269" s="30">
        <v>2018</v>
      </c>
      <c r="O269" s="31" t="s">
        <v>189</v>
      </c>
      <c r="P269" s="20" t="s">
        <v>1462</v>
      </c>
      <c r="Q269" s="4" t="e">
        <f>VLOOKUP(N269,Base!$E:$M,8,FALSE)</f>
        <v>#N/A</v>
      </c>
      <c r="R269" s="4" t="e">
        <f>VLOOKUP(O269,Base!$E:$M,8,FALSE)</f>
        <v>#N/A</v>
      </c>
      <c r="T269" s="30">
        <v>2018</v>
      </c>
      <c r="U269" s="28" t="s">
        <v>749</v>
      </c>
    </row>
    <row r="270" spans="1:21" s="28" customFormat="1" x14ac:dyDescent="0.3">
      <c r="A270" s="15" t="s">
        <v>746</v>
      </c>
      <c r="B270" s="15" t="s">
        <v>1463</v>
      </c>
      <c r="C270" s="16" t="s">
        <v>1311</v>
      </c>
      <c r="D270" s="17">
        <v>5019.32</v>
      </c>
      <c r="E270" s="17">
        <v>511.43</v>
      </c>
      <c r="F270" s="18">
        <v>5530.75</v>
      </c>
      <c r="G270" s="17">
        <v>0</v>
      </c>
      <c r="H270" s="17">
        <f t="shared" si="35"/>
        <v>5530.75</v>
      </c>
      <c r="I270" s="17">
        <f t="shared" si="36"/>
        <v>884.92000000000007</v>
      </c>
      <c r="J270" s="17">
        <f t="shared" si="37"/>
        <v>6415.67</v>
      </c>
      <c r="K270" s="19" t="s">
        <v>797</v>
      </c>
      <c r="L270" s="35" t="s">
        <v>1347</v>
      </c>
      <c r="M270" s="28" t="s">
        <v>1348</v>
      </c>
      <c r="N270" s="30">
        <v>2018</v>
      </c>
      <c r="O270" s="31" t="s">
        <v>1464</v>
      </c>
      <c r="P270" s="20" t="s">
        <v>1317</v>
      </c>
      <c r="Q270" s="4" t="e">
        <f>VLOOKUP(N270,Base!$E:$M,8,FALSE)</f>
        <v>#N/A</v>
      </c>
      <c r="R270" s="4" t="e">
        <f>VLOOKUP(O270,Base!$E:$M,8,FALSE)</f>
        <v>#N/A</v>
      </c>
      <c r="S270" s="4" t="e">
        <f>VLOOKUP(Q270,Base!$D:$M,9,FALSE)</f>
        <v>#N/A</v>
      </c>
      <c r="T270" s="30">
        <v>2018</v>
      </c>
      <c r="U270" s="28" t="s">
        <v>1348</v>
      </c>
    </row>
    <row r="271" spans="1:21" s="28" customFormat="1" x14ac:dyDescent="0.3">
      <c r="A271" s="15" t="s">
        <v>746</v>
      </c>
      <c r="B271" s="15" t="s">
        <v>1465</v>
      </c>
      <c r="C271" s="16" t="s">
        <v>1311</v>
      </c>
      <c r="D271" s="17">
        <v>17238.89</v>
      </c>
      <c r="E271" s="17">
        <v>1756.52</v>
      </c>
      <c r="F271" s="18">
        <v>18995.41</v>
      </c>
      <c r="G271" s="17">
        <v>0</v>
      </c>
      <c r="H271" s="17">
        <f t="shared" si="35"/>
        <v>18995.41</v>
      </c>
      <c r="I271" s="17">
        <f t="shared" si="36"/>
        <v>3039.2656000000002</v>
      </c>
      <c r="J271" s="17">
        <f t="shared" si="37"/>
        <v>22034.675599999999</v>
      </c>
      <c r="K271" s="19" t="s">
        <v>718</v>
      </c>
      <c r="L271" s="32" t="s">
        <v>86</v>
      </c>
      <c r="M271" s="28" t="s">
        <v>749</v>
      </c>
      <c r="N271" s="30">
        <v>2018</v>
      </c>
      <c r="O271" s="31" t="s">
        <v>192</v>
      </c>
      <c r="P271" s="20" t="s">
        <v>1466</v>
      </c>
      <c r="Q271" s="4" t="e">
        <f>VLOOKUP(N271,Base!$E:$M,8,FALSE)</f>
        <v>#N/A</v>
      </c>
      <c r="R271" s="4">
        <f>VLOOKUP(O271,Base!$E:$M,8,FALSE)</f>
        <v>2018</v>
      </c>
      <c r="T271" s="30">
        <v>2018</v>
      </c>
      <c r="U271" s="28" t="s">
        <v>749</v>
      </c>
    </row>
    <row r="272" spans="1:21" s="28" customFormat="1" x14ac:dyDescent="0.3">
      <c r="A272" s="15" t="s">
        <v>746</v>
      </c>
      <c r="B272" s="15" t="s">
        <v>1467</v>
      </c>
      <c r="C272" s="16" t="s">
        <v>1311</v>
      </c>
      <c r="D272" s="17">
        <v>5019.32</v>
      </c>
      <c r="E272" s="17">
        <v>511.43</v>
      </c>
      <c r="F272" s="18">
        <v>5530.75</v>
      </c>
      <c r="G272" s="17">
        <v>0</v>
      </c>
      <c r="H272" s="17">
        <f t="shared" si="35"/>
        <v>5530.75</v>
      </c>
      <c r="I272" s="17">
        <f t="shared" si="36"/>
        <v>884.92000000000007</v>
      </c>
      <c r="J272" s="17">
        <f t="shared" si="37"/>
        <v>6415.67</v>
      </c>
      <c r="K272" s="19" t="s">
        <v>797</v>
      </c>
      <c r="L272" s="35" t="s">
        <v>1347</v>
      </c>
      <c r="M272" s="28" t="s">
        <v>1348</v>
      </c>
      <c r="N272" s="30">
        <v>2018</v>
      </c>
      <c r="O272" s="31" t="s">
        <v>1468</v>
      </c>
      <c r="P272" s="20" t="s">
        <v>1317</v>
      </c>
      <c r="Q272" s="4" t="e">
        <f>VLOOKUP(N272,Base!$E:$M,8,FALSE)</f>
        <v>#N/A</v>
      </c>
      <c r="R272" s="4" t="e">
        <f>VLOOKUP(O272,Base!$E:$M,8,FALSE)</f>
        <v>#N/A</v>
      </c>
      <c r="S272" s="4" t="e">
        <f>VLOOKUP(Q272,Base!$D:$M,9,FALSE)</f>
        <v>#N/A</v>
      </c>
      <c r="T272" s="30">
        <v>2018</v>
      </c>
      <c r="U272" s="28" t="s">
        <v>1348</v>
      </c>
    </row>
    <row r="273" spans="1:21" s="28" customFormat="1" x14ac:dyDescent="0.3">
      <c r="A273" s="15" t="s">
        <v>746</v>
      </c>
      <c r="B273" s="15" t="s">
        <v>1469</v>
      </c>
      <c r="C273" s="16" t="s">
        <v>1311</v>
      </c>
      <c r="D273" s="17">
        <v>17238.89</v>
      </c>
      <c r="E273" s="17">
        <v>1756.52</v>
      </c>
      <c r="F273" s="18">
        <v>18995.41</v>
      </c>
      <c r="G273" s="17">
        <v>0</v>
      </c>
      <c r="H273" s="17">
        <f t="shared" si="35"/>
        <v>18995.41</v>
      </c>
      <c r="I273" s="17">
        <f t="shared" si="36"/>
        <v>3039.2656000000002</v>
      </c>
      <c r="J273" s="17">
        <f t="shared" si="37"/>
        <v>22034.675599999999</v>
      </c>
      <c r="K273" s="19" t="s">
        <v>718</v>
      </c>
      <c r="L273" s="32" t="s">
        <v>86</v>
      </c>
      <c r="M273" s="28" t="s">
        <v>749</v>
      </c>
      <c r="N273" s="30">
        <v>2018</v>
      </c>
      <c r="O273" s="31" t="s">
        <v>467</v>
      </c>
      <c r="P273" s="20" t="s">
        <v>1470</v>
      </c>
      <c r="Q273" s="4" t="e">
        <f>VLOOKUP(N273,Base!$E:$M,8,FALSE)</f>
        <v>#N/A</v>
      </c>
      <c r="R273" s="4">
        <f>VLOOKUP(O273,Base!$E:$M,8,FALSE)</f>
        <v>2018</v>
      </c>
      <c r="T273" s="30">
        <v>2018</v>
      </c>
      <c r="U273" s="28" t="s">
        <v>749</v>
      </c>
    </row>
    <row r="274" spans="1:21" s="28" customFormat="1" x14ac:dyDescent="0.3">
      <c r="A274" s="15" t="s">
        <v>746</v>
      </c>
      <c r="B274" s="15" t="s">
        <v>1471</v>
      </c>
      <c r="C274" s="16" t="s">
        <v>1311</v>
      </c>
      <c r="D274" s="17">
        <v>5019.32</v>
      </c>
      <c r="E274" s="17">
        <v>511.43</v>
      </c>
      <c r="F274" s="18">
        <v>5530.75</v>
      </c>
      <c r="G274" s="17">
        <v>0</v>
      </c>
      <c r="H274" s="17">
        <f t="shared" si="35"/>
        <v>5530.75</v>
      </c>
      <c r="I274" s="17">
        <f t="shared" si="36"/>
        <v>884.92000000000007</v>
      </c>
      <c r="J274" s="17">
        <f t="shared" si="37"/>
        <v>6415.67</v>
      </c>
      <c r="K274" s="19" t="s">
        <v>797</v>
      </c>
      <c r="L274" s="35" t="s">
        <v>1347</v>
      </c>
      <c r="M274" s="28" t="s">
        <v>1348</v>
      </c>
      <c r="N274" s="30">
        <v>2018</v>
      </c>
      <c r="O274" s="31" t="s">
        <v>1472</v>
      </c>
      <c r="P274" s="20" t="s">
        <v>1317</v>
      </c>
      <c r="Q274" s="4" t="e">
        <f>VLOOKUP(N274,Base!$E:$M,8,FALSE)</f>
        <v>#N/A</v>
      </c>
      <c r="R274" s="4" t="e">
        <f>VLOOKUP(O274,Base!$E:$M,8,FALSE)</f>
        <v>#N/A</v>
      </c>
      <c r="S274" s="4" t="e">
        <f>VLOOKUP(Q274,Base!$D:$M,9,FALSE)</f>
        <v>#N/A</v>
      </c>
      <c r="T274" s="30">
        <v>2018</v>
      </c>
      <c r="U274" s="28" t="s">
        <v>1348</v>
      </c>
    </row>
    <row r="275" spans="1:21" s="28" customFormat="1" x14ac:dyDescent="0.3">
      <c r="A275" s="15" t="s">
        <v>746</v>
      </c>
      <c r="B275" s="15" t="s">
        <v>1473</v>
      </c>
      <c r="C275" s="16" t="s">
        <v>1311</v>
      </c>
      <c r="D275" s="17">
        <v>17238.89</v>
      </c>
      <c r="E275" s="17">
        <v>1756.52</v>
      </c>
      <c r="F275" s="18">
        <v>18995.41</v>
      </c>
      <c r="G275" s="17">
        <v>0</v>
      </c>
      <c r="H275" s="17">
        <f t="shared" si="35"/>
        <v>18995.41</v>
      </c>
      <c r="I275" s="17">
        <f t="shared" si="36"/>
        <v>3039.2656000000002</v>
      </c>
      <c r="J275" s="17">
        <f t="shared" si="37"/>
        <v>22034.675599999999</v>
      </c>
      <c r="K275" s="19" t="s">
        <v>718</v>
      </c>
      <c r="L275" s="32" t="s">
        <v>86</v>
      </c>
      <c r="M275" s="28" t="s">
        <v>749</v>
      </c>
      <c r="N275" s="30">
        <v>2018</v>
      </c>
      <c r="O275" s="31" t="s">
        <v>135</v>
      </c>
      <c r="P275" s="20" t="s">
        <v>1474</v>
      </c>
      <c r="Q275" s="4" t="e">
        <f>VLOOKUP(N275,Base!$E:$M,8,FALSE)</f>
        <v>#N/A</v>
      </c>
      <c r="R275" s="4">
        <f>VLOOKUP(O275,Base!$E:$M,8,FALSE)</f>
        <v>2018</v>
      </c>
      <c r="T275" s="30">
        <v>2018</v>
      </c>
      <c r="U275" s="28" t="s">
        <v>749</v>
      </c>
    </row>
    <row r="276" spans="1:21" s="28" customFormat="1" x14ac:dyDescent="0.3">
      <c r="A276" s="15" t="s">
        <v>746</v>
      </c>
      <c r="B276" s="15" t="s">
        <v>1475</v>
      </c>
      <c r="C276" s="16" t="s">
        <v>1311</v>
      </c>
      <c r="D276" s="17">
        <v>5019.32</v>
      </c>
      <c r="E276" s="17">
        <v>511.43</v>
      </c>
      <c r="F276" s="18">
        <v>5530.75</v>
      </c>
      <c r="G276" s="17">
        <v>0</v>
      </c>
      <c r="H276" s="17">
        <f t="shared" si="35"/>
        <v>5530.75</v>
      </c>
      <c r="I276" s="17">
        <f t="shared" si="36"/>
        <v>884.92000000000007</v>
      </c>
      <c r="J276" s="17">
        <f t="shared" si="37"/>
        <v>6415.67</v>
      </c>
      <c r="K276" s="19" t="s">
        <v>797</v>
      </c>
      <c r="L276" s="35" t="s">
        <v>1347</v>
      </c>
      <c r="M276" s="28" t="s">
        <v>1348</v>
      </c>
      <c r="N276" s="30">
        <v>2018</v>
      </c>
      <c r="O276" s="31" t="s">
        <v>1476</v>
      </c>
      <c r="P276" s="20" t="s">
        <v>1317</v>
      </c>
      <c r="Q276" s="4" t="e">
        <f>VLOOKUP(N276,Base!$E:$M,8,FALSE)</f>
        <v>#N/A</v>
      </c>
      <c r="R276" s="4" t="e">
        <f>VLOOKUP(O276,Base!$E:$M,8,FALSE)</f>
        <v>#N/A</v>
      </c>
      <c r="S276" s="4" t="e">
        <f>VLOOKUP(Q276,Base!$D:$M,9,FALSE)</f>
        <v>#N/A</v>
      </c>
      <c r="T276" s="30">
        <v>2018</v>
      </c>
      <c r="U276" s="28" t="s">
        <v>1348</v>
      </c>
    </row>
    <row r="277" spans="1:21" s="28" customFormat="1" x14ac:dyDescent="0.3">
      <c r="A277" s="15" t="s">
        <v>746</v>
      </c>
      <c r="B277" s="15" t="s">
        <v>1477</v>
      </c>
      <c r="C277" s="16" t="s">
        <v>1311</v>
      </c>
      <c r="D277" s="17">
        <v>17238.89</v>
      </c>
      <c r="E277" s="17">
        <v>1756.52</v>
      </c>
      <c r="F277" s="18">
        <v>18995.41</v>
      </c>
      <c r="G277" s="17">
        <v>0</v>
      </c>
      <c r="H277" s="17">
        <f t="shared" si="35"/>
        <v>18995.41</v>
      </c>
      <c r="I277" s="17">
        <f t="shared" si="36"/>
        <v>3039.2656000000002</v>
      </c>
      <c r="J277" s="17">
        <f t="shared" si="37"/>
        <v>22034.675599999999</v>
      </c>
      <c r="K277" s="19" t="s">
        <v>718</v>
      </c>
      <c r="L277" s="32" t="s">
        <v>86</v>
      </c>
      <c r="M277" s="28" t="s">
        <v>749</v>
      </c>
      <c r="N277" s="30">
        <v>2018</v>
      </c>
      <c r="O277" s="31" t="s">
        <v>439</v>
      </c>
      <c r="P277" s="20" t="s">
        <v>1478</v>
      </c>
      <c r="Q277" s="4" t="e">
        <f>VLOOKUP(N277,Base!$E:$M,8,FALSE)</f>
        <v>#N/A</v>
      </c>
      <c r="R277" s="4">
        <f>VLOOKUP(O277,Base!$E:$M,8,FALSE)</f>
        <v>2018</v>
      </c>
      <c r="T277" s="30">
        <v>2018</v>
      </c>
      <c r="U277" s="28" t="s">
        <v>749</v>
      </c>
    </row>
    <row r="278" spans="1:21" s="28" customFormat="1" x14ac:dyDescent="0.3">
      <c r="A278" s="15" t="s">
        <v>746</v>
      </c>
      <c r="B278" s="15" t="s">
        <v>1479</v>
      </c>
      <c r="C278" s="16" t="s">
        <v>1311</v>
      </c>
      <c r="D278" s="17">
        <v>3607.86</v>
      </c>
      <c r="E278" s="17">
        <v>367.62</v>
      </c>
      <c r="F278" s="18">
        <v>3975.47</v>
      </c>
      <c r="G278" s="17">
        <v>0</v>
      </c>
      <c r="H278" s="17">
        <f t="shared" si="35"/>
        <v>3975.47</v>
      </c>
      <c r="I278" s="17">
        <f t="shared" si="36"/>
        <v>636.0752</v>
      </c>
      <c r="J278" s="17">
        <f t="shared" si="37"/>
        <v>4611.5451999999996</v>
      </c>
      <c r="K278" s="19" t="s">
        <v>797</v>
      </c>
      <c r="L278" s="35" t="s">
        <v>1347</v>
      </c>
      <c r="M278" s="28" t="s">
        <v>1480</v>
      </c>
      <c r="N278" s="30">
        <v>2018</v>
      </c>
      <c r="O278" s="31" t="s">
        <v>1481</v>
      </c>
      <c r="P278" s="20" t="s">
        <v>1317</v>
      </c>
      <c r="Q278" s="4" t="e">
        <f>VLOOKUP(N278,Base!$E:$M,8,FALSE)</f>
        <v>#N/A</v>
      </c>
      <c r="R278" s="4" t="e">
        <f>VLOOKUP(O278,Base!$E:$M,8,FALSE)</f>
        <v>#N/A</v>
      </c>
      <c r="S278" s="4" t="e">
        <f>VLOOKUP(Q278,Base!$D:$M,9,FALSE)</f>
        <v>#N/A</v>
      </c>
      <c r="T278" s="30">
        <v>2018</v>
      </c>
      <c r="U278" s="28" t="s">
        <v>1480</v>
      </c>
    </row>
    <row r="279" spans="1:21" s="28" customFormat="1" x14ac:dyDescent="0.3">
      <c r="A279" s="15" t="s">
        <v>746</v>
      </c>
      <c r="B279" s="15" t="s">
        <v>1482</v>
      </c>
      <c r="C279" s="16" t="s">
        <v>1483</v>
      </c>
      <c r="D279" s="17">
        <v>16847.349999999999</v>
      </c>
      <c r="E279" s="17">
        <v>2080.4</v>
      </c>
      <c r="F279" s="18">
        <v>18927.75</v>
      </c>
      <c r="G279" s="17">
        <v>0</v>
      </c>
      <c r="H279" s="17">
        <f t="shared" si="35"/>
        <v>18927.75</v>
      </c>
      <c r="I279" s="17">
        <f t="shared" si="36"/>
        <v>3028.44</v>
      </c>
      <c r="J279" s="17">
        <f>+H279+I279</f>
        <v>21956.19</v>
      </c>
      <c r="K279" s="19" t="s">
        <v>718</v>
      </c>
      <c r="L279" s="32" t="s">
        <v>86</v>
      </c>
      <c r="M279" s="28" t="s">
        <v>749</v>
      </c>
      <c r="N279" s="30">
        <v>2018</v>
      </c>
      <c r="O279" s="31" t="s">
        <v>1484</v>
      </c>
      <c r="P279" s="20" t="s">
        <v>1485</v>
      </c>
      <c r="Q279" s="4" t="e">
        <f>VLOOKUP(N279,Base!$E:$M,8,FALSE)</f>
        <v>#N/A</v>
      </c>
      <c r="R279" s="4">
        <f>VLOOKUP(O279,Base!$E:$M,8,FALSE)</f>
        <v>2018</v>
      </c>
      <c r="S279" s="4" t="e">
        <f>VLOOKUP(Q279,Base!$D:$M,9,FALSE)</f>
        <v>#N/A</v>
      </c>
      <c r="T279" s="30">
        <v>2018</v>
      </c>
      <c r="U279" s="28" t="s">
        <v>749</v>
      </c>
    </row>
    <row r="280" spans="1:21" s="28" customFormat="1" x14ac:dyDescent="0.3">
      <c r="A280" s="15" t="s">
        <v>746</v>
      </c>
      <c r="B280" s="15" t="s">
        <v>1486</v>
      </c>
      <c r="C280" s="16" t="s">
        <v>1483</v>
      </c>
      <c r="D280" s="17">
        <v>4905.32</v>
      </c>
      <c r="E280" s="17">
        <v>605.73</v>
      </c>
      <c r="F280" s="18">
        <v>5511.05</v>
      </c>
      <c r="G280" s="17">
        <v>0</v>
      </c>
      <c r="H280" s="17">
        <f t="shared" si="35"/>
        <v>5511.05</v>
      </c>
      <c r="I280" s="17">
        <f t="shared" si="36"/>
        <v>881.76800000000003</v>
      </c>
      <c r="J280" s="17">
        <f t="shared" ref="J280:J343" si="38">+H280+I280</f>
        <v>6392.8180000000002</v>
      </c>
      <c r="K280" s="19" t="s">
        <v>797</v>
      </c>
      <c r="L280" s="35" t="s">
        <v>1381</v>
      </c>
      <c r="M280" s="28" t="s">
        <v>1487</v>
      </c>
      <c r="N280" s="30">
        <v>2018</v>
      </c>
      <c r="O280" s="31" t="s">
        <v>1488</v>
      </c>
      <c r="P280" s="20" t="s">
        <v>1317</v>
      </c>
      <c r="Q280" s="4" t="e">
        <f>VLOOKUP(N280,Base!$E:$M,8,FALSE)</f>
        <v>#N/A</v>
      </c>
      <c r="R280" s="4" t="e">
        <f>VLOOKUP(O280,Base!$E:$M,8,FALSE)</f>
        <v>#N/A</v>
      </c>
      <c r="S280" s="4" t="e">
        <f>VLOOKUP(Q280,Base!$D:$M,9,FALSE)</f>
        <v>#N/A</v>
      </c>
      <c r="T280" s="30">
        <v>2018</v>
      </c>
      <c r="U280" s="28" t="s">
        <v>1487</v>
      </c>
    </row>
    <row r="281" spans="1:21" s="28" customFormat="1" x14ac:dyDescent="0.3">
      <c r="A281" s="15" t="s">
        <v>746</v>
      </c>
      <c r="B281" s="15" t="s">
        <v>1489</v>
      </c>
      <c r="C281" s="16" t="s">
        <v>1483</v>
      </c>
      <c r="D281" s="17">
        <v>16847.349999999999</v>
      </c>
      <c r="E281" s="17">
        <v>2080.4</v>
      </c>
      <c r="F281" s="18">
        <v>18927.75</v>
      </c>
      <c r="G281" s="17">
        <v>0</v>
      </c>
      <c r="H281" s="17">
        <f t="shared" si="35"/>
        <v>18927.75</v>
      </c>
      <c r="I281" s="17">
        <f t="shared" si="36"/>
        <v>3028.44</v>
      </c>
      <c r="J281" s="17">
        <f t="shared" si="38"/>
        <v>21956.19</v>
      </c>
      <c r="K281" s="19" t="s">
        <v>718</v>
      </c>
      <c r="L281" s="32" t="s">
        <v>86</v>
      </c>
      <c r="M281" s="28" t="s">
        <v>749</v>
      </c>
      <c r="N281" s="30">
        <v>2018</v>
      </c>
      <c r="O281" s="31" t="s">
        <v>177</v>
      </c>
      <c r="P281" s="20" t="s">
        <v>1490</v>
      </c>
      <c r="Q281" s="4" t="e">
        <f>VLOOKUP(N281,Base!$E:$M,8,FALSE)</f>
        <v>#N/A</v>
      </c>
      <c r="R281" s="4">
        <f>VLOOKUP(O281,Base!$E:$M,8,FALSE)</f>
        <v>2018</v>
      </c>
      <c r="T281" s="30">
        <v>2018</v>
      </c>
      <c r="U281" s="28" t="s">
        <v>749</v>
      </c>
    </row>
    <row r="282" spans="1:21" s="28" customFormat="1" x14ac:dyDescent="0.3">
      <c r="A282" s="15" t="s">
        <v>746</v>
      </c>
      <c r="B282" s="15" t="s">
        <v>1491</v>
      </c>
      <c r="C282" s="16" t="s">
        <v>1483</v>
      </c>
      <c r="D282" s="17">
        <v>4905.32</v>
      </c>
      <c r="E282" s="17">
        <v>605.73</v>
      </c>
      <c r="F282" s="18">
        <v>5511.05</v>
      </c>
      <c r="G282" s="17">
        <v>0</v>
      </c>
      <c r="H282" s="17">
        <f t="shared" si="35"/>
        <v>5511.05</v>
      </c>
      <c r="I282" s="17">
        <f t="shared" si="36"/>
        <v>881.76800000000003</v>
      </c>
      <c r="J282" s="17">
        <f t="shared" si="38"/>
        <v>6392.8180000000002</v>
      </c>
      <c r="K282" s="19" t="s">
        <v>797</v>
      </c>
      <c r="L282" s="35" t="s">
        <v>1381</v>
      </c>
      <c r="M282" s="28" t="s">
        <v>1487</v>
      </c>
      <c r="N282" s="30">
        <v>2018</v>
      </c>
      <c r="O282" s="31" t="s">
        <v>1492</v>
      </c>
      <c r="P282" s="20" t="s">
        <v>1317</v>
      </c>
      <c r="Q282" s="4" t="e">
        <f>VLOOKUP(N282,Base!$E:$M,8,FALSE)</f>
        <v>#N/A</v>
      </c>
      <c r="R282" s="4" t="e">
        <f>VLOOKUP(O282,Base!$E:$M,8,FALSE)</f>
        <v>#N/A</v>
      </c>
      <c r="S282" s="4" t="e">
        <f>VLOOKUP(Q282,Base!$D:$M,9,FALSE)</f>
        <v>#N/A</v>
      </c>
      <c r="T282" s="30">
        <v>2018</v>
      </c>
      <c r="U282" s="28" t="s">
        <v>1487</v>
      </c>
    </row>
    <row r="283" spans="1:21" s="28" customFormat="1" x14ac:dyDescent="0.3">
      <c r="A283" s="15" t="s">
        <v>746</v>
      </c>
      <c r="B283" s="15" t="s">
        <v>1493</v>
      </c>
      <c r="C283" s="16" t="s">
        <v>1483</v>
      </c>
      <c r="D283" s="17">
        <v>16847.349999999999</v>
      </c>
      <c r="E283" s="17">
        <v>2080.4</v>
      </c>
      <c r="F283" s="18">
        <v>18927.75</v>
      </c>
      <c r="G283" s="17">
        <v>0</v>
      </c>
      <c r="H283" s="17">
        <f t="shared" si="35"/>
        <v>18927.75</v>
      </c>
      <c r="I283" s="17">
        <f t="shared" si="36"/>
        <v>3028.44</v>
      </c>
      <c r="J283" s="17">
        <f t="shared" si="38"/>
        <v>21956.19</v>
      </c>
      <c r="K283" s="19" t="s">
        <v>718</v>
      </c>
      <c r="L283" s="32" t="s">
        <v>86</v>
      </c>
      <c r="M283" s="28" t="s">
        <v>749</v>
      </c>
      <c r="N283" s="30">
        <v>2018</v>
      </c>
      <c r="O283" s="31" t="s">
        <v>171</v>
      </c>
      <c r="P283" s="20" t="s">
        <v>1494</v>
      </c>
      <c r="Q283" s="4" t="e">
        <f>VLOOKUP(N283,Base!$E:$M,8,FALSE)</f>
        <v>#N/A</v>
      </c>
      <c r="R283" s="4" t="e">
        <f>VLOOKUP(O283,Base!$E:$M,8,FALSE)</f>
        <v>#N/A</v>
      </c>
      <c r="T283" s="30">
        <v>2018</v>
      </c>
      <c r="U283" s="28" t="s">
        <v>749</v>
      </c>
    </row>
    <row r="284" spans="1:21" s="28" customFormat="1" x14ac:dyDescent="0.3">
      <c r="A284" s="15" t="s">
        <v>746</v>
      </c>
      <c r="B284" s="15" t="s">
        <v>1495</v>
      </c>
      <c r="C284" s="16" t="s">
        <v>1483</v>
      </c>
      <c r="D284" s="17">
        <v>4905.32</v>
      </c>
      <c r="E284" s="17">
        <v>605.73</v>
      </c>
      <c r="F284" s="18">
        <v>5511.05</v>
      </c>
      <c r="G284" s="17">
        <v>0</v>
      </c>
      <c r="H284" s="17">
        <f t="shared" si="35"/>
        <v>5511.05</v>
      </c>
      <c r="I284" s="17">
        <f t="shared" si="36"/>
        <v>881.76800000000003</v>
      </c>
      <c r="J284" s="17">
        <f t="shared" si="38"/>
        <v>6392.8180000000002</v>
      </c>
      <c r="K284" s="19" t="s">
        <v>797</v>
      </c>
      <c r="L284" s="35" t="s">
        <v>1381</v>
      </c>
      <c r="M284" s="28" t="s">
        <v>1487</v>
      </c>
      <c r="N284" s="30">
        <v>2018</v>
      </c>
      <c r="O284" s="31" t="s">
        <v>1496</v>
      </c>
      <c r="P284" s="20" t="s">
        <v>1317</v>
      </c>
      <c r="Q284" s="4" t="e">
        <f>VLOOKUP(N284,Base!$E:$M,8,FALSE)</f>
        <v>#N/A</v>
      </c>
      <c r="R284" s="4" t="e">
        <f>VLOOKUP(O284,Base!$E:$M,8,FALSE)</f>
        <v>#N/A</v>
      </c>
      <c r="S284" s="4" t="e">
        <f>VLOOKUP(Q284,Base!$D:$M,9,FALSE)</f>
        <v>#N/A</v>
      </c>
      <c r="T284" s="30">
        <v>2018</v>
      </c>
      <c r="U284" s="28" t="s">
        <v>1487</v>
      </c>
    </row>
    <row r="285" spans="1:21" s="28" customFormat="1" x14ac:dyDescent="0.3">
      <c r="A285" s="15" t="s">
        <v>746</v>
      </c>
      <c r="B285" s="15" t="s">
        <v>1497</v>
      </c>
      <c r="C285" s="16" t="s">
        <v>1483</v>
      </c>
      <c r="D285" s="17">
        <v>16847.349999999999</v>
      </c>
      <c r="E285" s="17">
        <v>2080.4</v>
      </c>
      <c r="F285" s="18">
        <v>18927.75</v>
      </c>
      <c r="G285" s="17">
        <v>0</v>
      </c>
      <c r="H285" s="17">
        <f t="shared" si="35"/>
        <v>18927.75</v>
      </c>
      <c r="I285" s="17">
        <f t="shared" si="36"/>
        <v>3028.44</v>
      </c>
      <c r="J285" s="17">
        <f t="shared" si="38"/>
        <v>21956.19</v>
      </c>
      <c r="K285" s="19" t="s">
        <v>718</v>
      </c>
      <c r="L285" s="32" t="s">
        <v>86</v>
      </c>
      <c r="M285" s="28" t="s">
        <v>749</v>
      </c>
      <c r="N285" s="30">
        <v>2018</v>
      </c>
      <c r="O285" s="31" t="s">
        <v>115</v>
      </c>
      <c r="P285" s="20" t="s">
        <v>1498</v>
      </c>
      <c r="Q285" s="4" t="e">
        <f>VLOOKUP(N285,Base!$E:$M,8,FALSE)</f>
        <v>#N/A</v>
      </c>
      <c r="R285" s="4">
        <f>VLOOKUP(O285,Base!$E:$M,8,FALSE)</f>
        <v>2018</v>
      </c>
      <c r="T285" s="30">
        <v>2018</v>
      </c>
      <c r="U285" s="28" t="s">
        <v>749</v>
      </c>
    </row>
    <row r="286" spans="1:21" s="28" customFormat="1" x14ac:dyDescent="0.3">
      <c r="A286" s="15" t="s">
        <v>746</v>
      </c>
      <c r="B286" s="15" t="s">
        <v>1499</v>
      </c>
      <c r="C286" s="16" t="s">
        <v>1483</v>
      </c>
      <c r="D286" s="17">
        <v>3525.91</v>
      </c>
      <c r="E286" s="17">
        <v>435.4</v>
      </c>
      <c r="F286" s="18">
        <v>3961.31</v>
      </c>
      <c r="G286" s="17">
        <v>0</v>
      </c>
      <c r="H286" s="17">
        <f t="shared" si="35"/>
        <v>3961.31</v>
      </c>
      <c r="I286" s="17">
        <f t="shared" si="36"/>
        <v>633.80960000000005</v>
      </c>
      <c r="J286" s="17">
        <f t="shared" si="38"/>
        <v>4595.1196</v>
      </c>
      <c r="K286" s="19" t="s">
        <v>797</v>
      </c>
      <c r="L286" s="35" t="s">
        <v>1381</v>
      </c>
      <c r="M286" s="28" t="s">
        <v>1500</v>
      </c>
      <c r="N286" s="30">
        <v>2018</v>
      </c>
      <c r="O286" s="31" t="s">
        <v>1501</v>
      </c>
      <c r="P286" s="20" t="s">
        <v>1317</v>
      </c>
      <c r="Q286" s="4" t="e">
        <f>VLOOKUP(N286,Base!$E:$M,8,FALSE)</f>
        <v>#N/A</v>
      </c>
      <c r="R286" s="4" t="e">
        <f>VLOOKUP(O286,Base!$E:$M,8,FALSE)</f>
        <v>#N/A</v>
      </c>
      <c r="S286" s="4" t="e">
        <f>VLOOKUP(Q286,Base!$D:$M,9,FALSE)</f>
        <v>#N/A</v>
      </c>
      <c r="T286" s="30">
        <v>2018</v>
      </c>
      <c r="U286" s="28" t="s">
        <v>1500</v>
      </c>
    </row>
    <row r="287" spans="1:21" s="28" customFormat="1" x14ac:dyDescent="0.3">
      <c r="A287" s="15" t="s">
        <v>746</v>
      </c>
      <c r="B287" s="15" t="s">
        <v>1502</v>
      </c>
      <c r="C287" s="16" t="s">
        <v>1483</v>
      </c>
      <c r="D287" s="17">
        <v>16847.349999999999</v>
      </c>
      <c r="E287" s="17">
        <v>2080.4</v>
      </c>
      <c r="F287" s="18">
        <v>18927.75</v>
      </c>
      <c r="G287" s="17">
        <v>0</v>
      </c>
      <c r="H287" s="17">
        <f t="shared" si="35"/>
        <v>18927.75</v>
      </c>
      <c r="I287" s="17">
        <f t="shared" si="36"/>
        <v>3028.44</v>
      </c>
      <c r="J287" s="17">
        <f t="shared" si="38"/>
        <v>21956.19</v>
      </c>
      <c r="K287" s="19" t="s">
        <v>718</v>
      </c>
      <c r="L287" s="32" t="s">
        <v>86</v>
      </c>
      <c r="M287" s="28" t="s">
        <v>749</v>
      </c>
      <c r="N287" s="30">
        <v>2018</v>
      </c>
      <c r="O287" s="31" t="s">
        <v>600</v>
      </c>
      <c r="P287" s="20" t="s">
        <v>1503</v>
      </c>
      <c r="Q287" s="4" t="e">
        <f>VLOOKUP(N287,Base!$E:$M,8,FALSE)</f>
        <v>#N/A</v>
      </c>
      <c r="R287" s="4">
        <f>VLOOKUP(O287,Base!$E:$M,8,FALSE)</f>
        <v>2018</v>
      </c>
      <c r="T287" s="30">
        <v>2018</v>
      </c>
      <c r="U287" s="28" t="s">
        <v>749</v>
      </c>
    </row>
    <row r="288" spans="1:21" s="28" customFormat="1" x14ac:dyDescent="0.3">
      <c r="A288" s="15" t="s">
        <v>746</v>
      </c>
      <c r="B288" s="15" t="s">
        <v>1504</v>
      </c>
      <c r="C288" s="16" t="s">
        <v>1483</v>
      </c>
      <c r="D288" s="17">
        <v>3525.91</v>
      </c>
      <c r="E288" s="17">
        <v>435.4</v>
      </c>
      <c r="F288" s="18">
        <v>3961.31</v>
      </c>
      <c r="G288" s="17">
        <v>0</v>
      </c>
      <c r="H288" s="17">
        <f t="shared" si="35"/>
        <v>3961.31</v>
      </c>
      <c r="I288" s="17">
        <f t="shared" si="36"/>
        <v>633.80960000000005</v>
      </c>
      <c r="J288" s="17">
        <f t="shared" si="38"/>
        <v>4595.1196</v>
      </c>
      <c r="K288" s="19" t="s">
        <v>797</v>
      </c>
      <c r="L288" s="35" t="s">
        <v>1381</v>
      </c>
      <c r="M288" s="28" t="s">
        <v>1500</v>
      </c>
      <c r="N288" s="30">
        <v>2018</v>
      </c>
      <c r="O288" s="31" t="s">
        <v>1505</v>
      </c>
      <c r="P288" s="20" t="s">
        <v>1317</v>
      </c>
      <c r="Q288" s="4" t="e">
        <f>VLOOKUP(N288,Base!$E:$M,8,FALSE)</f>
        <v>#N/A</v>
      </c>
      <c r="R288" s="4" t="e">
        <f>VLOOKUP(O288,Base!$E:$M,8,FALSE)</f>
        <v>#N/A</v>
      </c>
      <c r="S288" s="4" t="e">
        <f>VLOOKUP(Q288,Base!$D:$M,9,FALSE)</f>
        <v>#N/A</v>
      </c>
      <c r="T288" s="30">
        <v>2018</v>
      </c>
      <c r="U288" s="28" t="s">
        <v>1500</v>
      </c>
    </row>
    <row r="289" spans="1:21" s="28" customFormat="1" x14ac:dyDescent="0.3">
      <c r="A289" s="15" t="s">
        <v>746</v>
      </c>
      <c r="B289" s="15" t="s">
        <v>1506</v>
      </c>
      <c r="C289" s="16" t="s">
        <v>1483</v>
      </c>
      <c r="D289" s="17">
        <v>16847.349999999999</v>
      </c>
      <c r="E289" s="17">
        <v>2080.4</v>
      </c>
      <c r="F289" s="18">
        <v>18927.75</v>
      </c>
      <c r="G289" s="17">
        <v>0</v>
      </c>
      <c r="H289" s="17">
        <f t="shared" si="35"/>
        <v>18927.75</v>
      </c>
      <c r="I289" s="17">
        <f t="shared" si="36"/>
        <v>3028.44</v>
      </c>
      <c r="J289" s="17">
        <f t="shared" si="38"/>
        <v>21956.19</v>
      </c>
      <c r="K289" s="19" t="s">
        <v>718</v>
      </c>
      <c r="L289" s="32" t="s">
        <v>86</v>
      </c>
      <c r="M289" s="28" t="s">
        <v>749</v>
      </c>
      <c r="N289" s="30">
        <v>2018</v>
      </c>
      <c r="O289" s="31" t="s">
        <v>130</v>
      </c>
      <c r="P289" s="20" t="s">
        <v>1507</v>
      </c>
      <c r="Q289" s="4" t="e">
        <f>VLOOKUP(N289,Base!$E:$M,8,FALSE)</f>
        <v>#N/A</v>
      </c>
      <c r="R289" s="4">
        <f>VLOOKUP(O289,Base!$E:$M,8,FALSE)</f>
        <v>2018</v>
      </c>
      <c r="T289" s="30">
        <v>2018</v>
      </c>
      <c r="U289" s="28" t="s">
        <v>749</v>
      </c>
    </row>
    <row r="290" spans="1:21" s="28" customFormat="1" x14ac:dyDescent="0.3">
      <c r="A290" s="15" t="s">
        <v>746</v>
      </c>
      <c r="B290" s="15" t="s">
        <v>1508</v>
      </c>
      <c r="C290" s="16" t="s">
        <v>1483</v>
      </c>
      <c r="D290" s="17">
        <v>3525.91</v>
      </c>
      <c r="E290" s="17">
        <v>435.4</v>
      </c>
      <c r="F290" s="18">
        <v>3961.31</v>
      </c>
      <c r="G290" s="17">
        <v>0</v>
      </c>
      <c r="H290" s="17">
        <f t="shared" si="35"/>
        <v>3961.31</v>
      </c>
      <c r="I290" s="17">
        <f t="shared" si="36"/>
        <v>633.80960000000005</v>
      </c>
      <c r="J290" s="17">
        <f t="shared" si="38"/>
        <v>4595.1196</v>
      </c>
      <c r="K290" s="19" t="s">
        <v>797</v>
      </c>
      <c r="L290" s="35" t="s">
        <v>1381</v>
      </c>
      <c r="M290" s="28" t="s">
        <v>1500</v>
      </c>
      <c r="N290" s="30">
        <v>2018</v>
      </c>
      <c r="O290" s="31" t="s">
        <v>1509</v>
      </c>
      <c r="P290" s="20" t="s">
        <v>1317</v>
      </c>
      <c r="Q290" s="4" t="e">
        <f>VLOOKUP(N290,Base!$E:$M,8,FALSE)</f>
        <v>#N/A</v>
      </c>
      <c r="R290" s="4" t="e">
        <f>VLOOKUP(O290,Base!$E:$M,8,FALSE)</f>
        <v>#N/A</v>
      </c>
      <c r="S290" s="4" t="e">
        <f>VLOOKUP(Q290,Base!$D:$M,9,FALSE)</f>
        <v>#N/A</v>
      </c>
      <c r="T290" s="30">
        <v>2018</v>
      </c>
      <c r="U290" s="28" t="s">
        <v>1500</v>
      </c>
    </row>
    <row r="291" spans="1:21" s="28" customFormat="1" x14ac:dyDescent="0.3">
      <c r="A291" s="15" t="s">
        <v>746</v>
      </c>
      <c r="B291" s="15" t="s">
        <v>1510</v>
      </c>
      <c r="C291" s="16" t="s">
        <v>1483</v>
      </c>
      <c r="D291" s="17">
        <v>16847.349999999999</v>
      </c>
      <c r="E291" s="17">
        <v>2080.4</v>
      </c>
      <c r="F291" s="18">
        <v>18927.75</v>
      </c>
      <c r="G291" s="17">
        <v>0</v>
      </c>
      <c r="H291" s="17">
        <f t="shared" si="35"/>
        <v>18927.75</v>
      </c>
      <c r="I291" s="17">
        <f t="shared" si="36"/>
        <v>3028.44</v>
      </c>
      <c r="J291" s="17">
        <f t="shared" si="38"/>
        <v>21956.19</v>
      </c>
      <c r="K291" s="19" t="s">
        <v>718</v>
      </c>
      <c r="L291" s="32" t="s">
        <v>86</v>
      </c>
      <c r="M291" s="28" t="s">
        <v>749</v>
      </c>
      <c r="N291" s="30">
        <v>2018</v>
      </c>
      <c r="O291" s="31" t="s">
        <v>443</v>
      </c>
      <c r="P291" s="20" t="s">
        <v>1511</v>
      </c>
      <c r="Q291" s="4" t="e">
        <f>VLOOKUP(N291,Base!$E:$M,8,FALSE)</f>
        <v>#N/A</v>
      </c>
      <c r="R291" s="4">
        <f>VLOOKUP(O291,Base!$E:$M,8,FALSE)</f>
        <v>2018</v>
      </c>
      <c r="T291" s="30">
        <v>2018</v>
      </c>
      <c r="U291" s="28" t="s">
        <v>749</v>
      </c>
    </row>
    <row r="292" spans="1:21" s="28" customFormat="1" x14ac:dyDescent="0.3">
      <c r="A292" s="15" t="s">
        <v>746</v>
      </c>
      <c r="B292" s="15" t="s">
        <v>1512</v>
      </c>
      <c r="C292" s="16" t="s">
        <v>1483</v>
      </c>
      <c r="D292" s="17">
        <v>3525.91</v>
      </c>
      <c r="E292" s="17">
        <v>435.4</v>
      </c>
      <c r="F292" s="18">
        <v>3961.31</v>
      </c>
      <c r="G292" s="17">
        <v>0</v>
      </c>
      <c r="H292" s="17">
        <f t="shared" si="35"/>
        <v>3961.31</v>
      </c>
      <c r="I292" s="17">
        <f t="shared" si="36"/>
        <v>633.80960000000005</v>
      </c>
      <c r="J292" s="17">
        <f t="shared" si="38"/>
        <v>4595.1196</v>
      </c>
      <c r="K292" s="19" t="s">
        <v>797</v>
      </c>
      <c r="L292" s="35" t="s">
        <v>1381</v>
      </c>
      <c r="M292" s="28" t="s">
        <v>1500</v>
      </c>
      <c r="N292" s="30">
        <v>2018</v>
      </c>
      <c r="O292" s="31" t="s">
        <v>1513</v>
      </c>
      <c r="P292" s="20" t="s">
        <v>1317</v>
      </c>
      <c r="Q292" s="4" t="e">
        <f>VLOOKUP(N292,Base!$E:$M,8,FALSE)</f>
        <v>#N/A</v>
      </c>
      <c r="R292" s="4" t="e">
        <f>VLOOKUP(O292,Base!$E:$M,8,FALSE)</f>
        <v>#N/A</v>
      </c>
      <c r="S292" s="4" t="e">
        <f>VLOOKUP(Q292,Base!$D:$M,9,FALSE)</f>
        <v>#N/A</v>
      </c>
      <c r="T292" s="30">
        <v>2018</v>
      </c>
      <c r="U292" s="28" t="s">
        <v>1500</v>
      </c>
    </row>
    <row r="293" spans="1:21" s="28" customFormat="1" x14ac:dyDescent="0.3">
      <c r="A293" s="15" t="s">
        <v>746</v>
      </c>
      <c r="B293" s="15" t="s">
        <v>1514</v>
      </c>
      <c r="C293" s="16" t="s">
        <v>1483</v>
      </c>
      <c r="D293" s="17">
        <v>16847.349999999999</v>
      </c>
      <c r="E293" s="17">
        <v>2080.4</v>
      </c>
      <c r="F293" s="18">
        <v>18927.75</v>
      </c>
      <c r="G293" s="17">
        <v>0</v>
      </c>
      <c r="H293" s="17">
        <f t="shared" si="35"/>
        <v>18927.75</v>
      </c>
      <c r="I293" s="17">
        <f t="shared" si="36"/>
        <v>3028.44</v>
      </c>
      <c r="J293" s="17">
        <f t="shared" si="38"/>
        <v>21956.19</v>
      </c>
      <c r="K293" s="19" t="s">
        <v>718</v>
      </c>
      <c r="L293" s="32" t="s">
        <v>86</v>
      </c>
      <c r="M293" s="28" t="s">
        <v>749</v>
      </c>
      <c r="N293" s="30">
        <v>2018</v>
      </c>
      <c r="O293" s="31" t="s">
        <v>474</v>
      </c>
      <c r="P293" s="20" t="s">
        <v>1515</v>
      </c>
      <c r="Q293" s="4" t="e">
        <f>VLOOKUP(N293,Base!$E:$M,8,FALSE)</f>
        <v>#N/A</v>
      </c>
      <c r="R293" s="4">
        <f>VLOOKUP(O293,Base!$E:$M,8,FALSE)</f>
        <v>2018</v>
      </c>
      <c r="T293" s="30">
        <v>2018</v>
      </c>
      <c r="U293" s="28" t="s">
        <v>749</v>
      </c>
    </row>
    <row r="294" spans="1:21" s="28" customFormat="1" x14ac:dyDescent="0.3">
      <c r="A294" s="15" t="s">
        <v>746</v>
      </c>
      <c r="B294" s="15" t="s">
        <v>1516</v>
      </c>
      <c r="C294" s="16" t="s">
        <v>1483</v>
      </c>
      <c r="D294" s="17">
        <v>3525.91</v>
      </c>
      <c r="E294" s="17">
        <v>435.4</v>
      </c>
      <c r="F294" s="18">
        <v>3961.31</v>
      </c>
      <c r="G294" s="17">
        <v>0</v>
      </c>
      <c r="H294" s="17">
        <f t="shared" si="35"/>
        <v>3961.31</v>
      </c>
      <c r="I294" s="17">
        <f t="shared" si="36"/>
        <v>633.80960000000005</v>
      </c>
      <c r="J294" s="17">
        <f t="shared" si="38"/>
        <v>4595.1196</v>
      </c>
      <c r="K294" s="19" t="s">
        <v>797</v>
      </c>
      <c r="L294" s="35" t="s">
        <v>1381</v>
      </c>
      <c r="M294" s="28" t="s">
        <v>1500</v>
      </c>
      <c r="N294" s="30">
        <v>2018</v>
      </c>
      <c r="O294" s="31" t="s">
        <v>1517</v>
      </c>
      <c r="P294" s="20" t="s">
        <v>1317</v>
      </c>
      <c r="Q294" s="4" t="e">
        <f>VLOOKUP(N294,Base!$E:$M,8,FALSE)</f>
        <v>#N/A</v>
      </c>
      <c r="R294" s="4" t="e">
        <f>VLOOKUP(O294,Base!$E:$M,8,FALSE)</f>
        <v>#N/A</v>
      </c>
      <c r="S294" s="4" t="e">
        <f>VLOOKUP(Q294,Base!$D:$M,9,FALSE)</f>
        <v>#N/A</v>
      </c>
      <c r="T294" s="30">
        <v>2018</v>
      </c>
      <c r="U294" s="28" t="s">
        <v>1500</v>
      </c>
    </row>
    <row r="295" spans="1:21" s="28" customFormat="1" x14ac:dyDescent="0.3">
      <c r="A295" s="15" t="s">
        <v>746</v>
      </c>
      <c r="B295" s="15" t="s">
        <v>1518</v>
      </c>
      <c r="C295" s="16" t="s">
        <v>1483</v>
      </c>
      <c r="D295" s="17">
        <v>16847.349999999999</v>
      </c>
      <c r="E295" s="17">
        <v>2080.4</v>
      </c>
      <c r="F295" s="18">
        <v>18927.75</v>
      </c>
      <c r="G295" s="17">
        <v>0</v>
      </c>
      <c r="H295" s="17">
        <f t="shared" si="35"/>
        <v>18927.75</v>
      </c>
      <c r="I295" s="17">
        <f t="shared" si="36"/>
        <v>3028.44</v>
      </c>
      <c r="J295" s="17">
        <f t="shared" si="38"/>
        <v>21956.19</v>
      </c>
      <c r="K295" s="19" t="s">
        <v>718</v>
      </c>
      <c r="L295" s="32" t="s">
        <v>86</v>
      </c>
      <c r="M295" s="28" t="s">
        <v>749</v>
      </c>
      <c r="N295" s="30">
        <v>2018</v>
      </c>
      <c r="O295" s="31" t="s">
        <v>22</v>
      </c>
      <c r="P295" s="20" t="s">
        <v>1519</v>
      </c>
      <c r="Q295" s="4" t="e">
        <f>VLOOKUP(N295,Base!$E:$M,8,FALSE)</f>
        <v>#N/A</v>
      </c>
      <c r="R295" s="4">
        <f>VLOOKUP(O295,Base!$E:$M,8,FALSE)</f>
        <v>2018</v>
      </c>
      <c r="T295" s="30">
        <v>2018</v>
      </c>
      <c r="U295" s="28" t="s">
        <v>749</v>
      </c>
    </row>
    <row r="296" spans="1:21" s="28" customFormat="1" x14ac:dyDescent="0.3">
      <c r="A296" s="15" t="s">
        <v>746</v>
      </c>
      <c r="B296" s="15" t="s">
        <v>1520</v>
      </c>
      <c r="C296" s="16" t="s">
        <v>1483</v>
      </c>
      <c r="D296" s="17">
        <v>3525.91</v>
      </c>
      <c r="E296" s="17">
        <v>435.4</v>
      </c>
      <c r="F296" s="18">
        <v>3961.31</v>
      </c>
      <c r="G296" s="17">
        <v>0</v>
      </c>
      <c r="H296" s="17">
        <f t="shared" si="35"/>
        <v>3961.31</v>
      </c>
      <c r="I296" s="17">
        <f t="shared" si="36"/>
        <v>633.80960000000005</v>
      </c>
      <c r="J296" s="17">
        <f t="shared" si="38"/>
        <v>4595.1196</v>
      </c>
      <c r="K296" s="19" t="s">
        <v>797</v>
      </c>
      <c r="L296" s="35" t="s">
        <v>1381</v>
      </c>
      <c r="M296" s="28" t="s">
        <v>1500</v>
      </c>
      <c r="N296" s="30">
        <v>2018</v>
      </c>
      <c r="O296" s="31" t="s">
        <v>1521</v>
      </c>
      <c r="P296" s="20" t="s">
        <v>1317</v>
      </c>
      <c r="Q296" s="4" t="e">
        <f>VLOOKUP(N296,Base!$E:$M,8,FALSE)</f>
        <v>#N/A</v>
      </c>
      <c r="R296" s="4" t="e">
        <f>VLOOKUP(O296,Base!$E:$M,8,FALSE)</f>
        <v>#N/A</v>
      </c>
      <c r="S296" s="4" t="e">
        <f>VLOOKUP(Q296,Base!$D:$M,9,FALSE)</f>
        <v>#N/A</v>
      </c>
      <c r="T296" s="30">
        <v>2018</v>
      </c>
      <c r="U296" s="28" t="s">
        <v>1500</v>
      </c>
    </row>
    <row r="297" spans="1:21" s="28" customFormat="1" x14ac:dyDescent="0.3">
      <c r="A297" s="15" t="s">
        <v>746</v>
      </c>
      <c r="B297" s="15" t="s">
        <v>1522</v>
      </c>
      <c r="C297" s="16" t="s">
        <v>1483</v>
      </c>
      <c r="D297" s="17">
        <v>16847.349999999999</v>
      </c>
      <c r="E297" s="17">
        <v>2080.4</v>
      </c>
      <c r="F297" s="18">
        <v>18927.75</v>
      </c>
      <c r="G297" s="17">
        <v>0</v>
      </c>
      <c r="H297" s="17">
        <f t="shared" si="35"/>
        <v>18927.75</v>
      </c>
      <c r="I297" s="17">
        <f t="shared" si="36"/>
        <v>3028.44</v>
      </c>
      <c r="J297" s="17">
        <f t="shared" si="38"/>
        <v>21956.19</v>
      </c>
      <c r="K297" s="19" t="s">
        <v>718</v>
      </c>
      <c r="L297" s="32" t="s">
        <v>86</v>
      </c>
      <c r="M297" s="28" t="s">
        <v>749</v>
      </c>
      <c r="N297" s="30">
        <v>2018</v>
      </c>
      <c r="O297" s="31" t="s">
        <v>445</v>
      </c>
      <c r="P297" s="20" t="s">
        <v>1523</v>
      </c>
      <c r="Q297" s="4" t="e">
        <f>VLOOKUP(N297,Base!$E:$M,8,FALSE)</f>
        <v>#N/A</v>
      </c>
      <c r="R297" s="4">
        <f>VLOOKUP(O297,Base!$E:$M,8,FALSE)</f>
        <v>2018</v>
      </c>
      <c r="T297" s="30">
        <v>2018</v>
      </c>
      <c r="U297" s="28" t="s">
        <v>749</v>
      </c>
    </row>
    <row r="298" spans="1:21" s="28" customFormat="1" x14ac:dyDescent="0.3">
      <c r="A298" s="15" t="s">
        <v>746</v>
      </c>
      <c r="B298" s="15" t="s">
        <v>1524</v>
      </c>
      <c r="C298" s="16" t="s">
        <v>1483</v>
      </c>
      <c r="D298" s="17">
        <v>3525.91</v>
      </c>
      <c r="E298" s="17">
        <v>435.4</v>
      </c>
      <c r="F298" s="18">
        <v>3961.31</v>
      </c>
      <c r="G298" s="17">
        <v>0</v>
      </c>
      <c r="H298" s="17">
        <f t="shared" si="35"/>
        <v>3961.31</v>
      </c>
      <c r="I298" s="17">
        <f t="shared" si="36"/>
        <v>633.80960000000005</v>
      </c>
      <c r="J298" s="17">
        <f t="shared" si="38"/>
        <v>4595.1196</v>
      </c>
      <c r="K298" s="19" t="s">
        <v>797</v>
      </c>
      <c r="L298" s="35" t="s">
        <v>1381</v>
      </c>
      <c r="M298" s="28" t="s">
        <v>1500</v>
      </c>
      <c r="N298" s="30">
        <v>2018</v>
      </c>
      <c r="O298" s="31" t="s">
        <v>1525</v>
      </c>
      <c r="P298" s="20" t="s">
        <v>1317</v>
      </c>
      <c r="Q298" s="4" t="e">
        <f>VLOOKUP(N298,Base!$E:$M,8,FALSE)</f>
        <v>#N/A</v>
      </c>
      <c r="R298" s="4" t="e">
        <f>VLOOKUP(O298,Base!$E:$M,8,FALSE)</f>
        <v>#N/A</v>
      </c>
      <c r="S298" s="4" t="e">
        <f>VLOOKUP(Q298,Base!$D:$M,9,FALSE)</f>
        <v>#N/A</v>
      </c>
      <c r="T298" s="30">
        <v>2018</v>
      </c>
      <c r="U298" s="28" t="s">
        <v>1500</v>
      </c>
    </row>
    <row r="299" spans="1:21" s="28" customFormat="1" x14ac:dyDescent="0.3">
      <c r="A299" s="15" t="s">
        <v>746</v>
      </c>
      <c r="B299" s="15" t="s">
        <v>1526</v>
      </c>
      <c r="C299" s="16" t="s">
        <v>1483</v>
      </c>
      <c r="D299" s="17">
        <v>16847.349999999999</v>
      </c>
      <c r="E299" s="17">
        <v>2080.4</v>
      </c>
      <c r="F299" s="18">
        <v>18927.75</v>
      </c>
      <c r="G299" s="17">
        <v>0</v>
      </c>
      <c r="H299" s="17">
        <f t="shared" si="35"/>
        <v>18927.75</v>
      </c>
      <c r="I299" s="17">
        <f t="shared" si="36"/>
        <v>3028.44</v>
      </c>
      <c r="J299" s="17">
        <f t="shared" si="38"/>
        <v>21956.19</v>
      </c>
      <c r="K299" s="19" t="s">
        <v>718</v>
      </c>
      <c r="L299" s="32" t="s">
        <v>86</v>
      </c>
      <c r="M299" s="28" t="s">
        <v>749</v>
      </c>
      <c r="N299" s="30">
        <v>2018</v>
      </c>
      <c r="O299" s="31" t="s">
        <v>461</v>
      </c>
      <c r="P299" s="20" t="s">
        <v>1527</v>
      </c>
      <c r="Q299" s="4" t="e">
        <f>VLOOKUP(N299,Base!$E:$M,8,FALSE)</f>
        <v>#N/A</v>
      </c>
      <c r="R299" s="4">
        <f>VLOOKUP(O299,Base!$E:$M,8,FALSE)</f>
        <v>2018</v>
      </c>
      <c r="T299" s="30">
        <v>2018</v>
      </c>
      <c r="U299" s="28" t="s">
        <v>749</v>
      </c>
    </row>
    <row r="300" spans="1:21" s="28" customFormat="1" x14ac:dyDescent="0.3">
      <c r="A300" s="15" t="s">
        <v>746</v>
      </c>
      <c r="B300" s="15" t="s">
        <v>1528</v>
      </c>
      <c r="C300" s="16" t="s">
        <v>1483</v>
      </c>
      <c r="D300" s="17">
        <v>3525.91</v>
      </c>
      <c r="E300" s="17">
        <v>435.4</v>
      </c>
      <c r="F300" s="18">
        <v>3961.31</v>
      </c>
      <c r="G300" s="17">
        <v>0</v>
      </c>
      <c r="H300" s="17">
        <f t="shared" si="35"/>
        <v>3961.31</v>
      </c>
      <c r="I300" s="17">
        <f t="shared" si="36"/>
        <v>633.80960000000005</v>
      </c>
      <c r="J300" s="17">
        <f t="shared" si="38"/>
        <v>4595.1196</v>
      </c>
      <c r="K300" s="19" t="s">
        <v>797</v>
      </c>
      <c r="L300" s="35" t="s">
        <v>1381</v>
      </c>
      <c r="M300" s="28" t="s">
        <v>1500</v>
      </c>
      <c r="N300" s="30">
        <v>2018</v>
      </c>
      <c r="O300" s="31" t="s">
        <v>1529</v>
      </c>
      <c r="P300" s="20" t="s">
        <v>1317</v>
      </c>
      <c r="Q300" s="4" t="e">
        <f>VLOOKUP(N300,Base!$E:$M,8,FALSE)</f>
        <v>#N/A</v>
      </c>
      <c r="R300" s="4" t="e">
        <f>VLOOKUP(O300,Base!$E:$M,8,FALSE)</f>
        <v>#N/A</v>
      </c>
      <c r="S300" s="4" t="e">
        <f>VLOOKUP(Q300,Base!$D:$M,9,FALSE)</f>
        <v>#N/A</v>
      </c>
      <c r="T300" s="30">
        <v>2018</v>
      </c>
      <c r="U300" s="28" t="s">
        <v>1500</v>
      </c>
    </row>
    <row r="301" spans="1:21" s="28" customFormat="1" x14ac:dyDescent="0.3">
      <c r="A301" s="15" t="s">
        <v>746</v>
      </c>
      <c r="B301" s="15" t="s">
        <v>1530</v>
      </c>
      <c r="C301" s="16" t="s">
        <v>1483</v>
      </c>
      <c r="D301" s="17">
        <v>16847.349999999999</v>
      </c>
      <c r="E301" s="17">
        <v>2080.4</v>
      </c>
      <c r="F301" s="18">
        <v>18927.75</v>
      </c>
      <c r="G301" s="17">
        <v>0</v>
      </c>
      <c r="H301" s="17">
        <f t="shared" si="35"/>
        <v>18927.75</v>
      </c>
      <c r="I301" s="17">
        <f t="shared" si="36"/>
        <v>3028.44</v>
      </c>
      <c r="J301" s="17">
        <f t="shared" si="38"/>
        <v>21956.19</v>
      </c>
      <c r="K301" s="19" t="s">
        <v>718</v>
      </c>
      <c r="L301" s="32" t="s">
        <v>86</v>
      </c>
      <c r="M301" s="28" t="s">
        <v>749</v>
      </c>
      <c r="N301" s="30">
        <v>2018</v>
      </c>
      <c r="O301" s="31" t="s">
        <v>141</v>
      </c>
      <c r="P301" s="20" t="s">
        <v>1531</v>
      </c>
      <c r="Q301" s="4" t="e">
        <f>VLOOKUP(N301,Base!$E:$M,8,FALSE)</f>
        <v>#N/A</v>
      </c>
      <c r="R301" s="4">
        <f>VLOOKUP(O301,Base!$E:$M,8,FALSE)</f>
        <v>2018</v>
      </c>
      <c r="T301" s="30">
        <v>2018</v>
      </c>
      <c r="U301" s="28" t="s">
        <v>749</v>
      </c>
    </row>
    <row r="302" spans="1:21" s="28" customFormat="1" x14ac:dyDescent="0.3">
      <c r="A302" s="15" t="s">
        <v>746</v>
      </c>
      <c r="B302" s="15" t="s">
        <v>1532</v>
      </c>
      <c r="C302" s="16" t="s">
        <v>1483</v>
      </c>
      <c r="D302" s="17">
        <v>3525.91</v>
      </c>
      <c r="E302" s="17">
        <v>435.4</v>
      </c>
      <c r="F302" s="18">
        <v>3961.31</v>
      </c>
      <c r="G302" s="17">
        <v>0</v>
      </c>
      <c r="H302" s="17">
        <f t="shared" si="35"/>
        <v>3961.31</v>
      </c>
      <c r="I302" s="17">
        <f t="shared" si="36"/>
        <v>633.80960000000005</v>
      </c>
      <c r="J302" s="17">
        <f t="shared" si="38"/>
        <v>4595.1196</v>
      </c>
      <c r="K302" s="19" t="s">
        <v>797</v>
      </c>
      <c r="L302" s="35" t="s">
        <v>1381</v>
      </c>
      <c r="M302" s="28" t="s">
        <v>1500</v>
      </c>
      <c r="N302" s="30">
        <v>2018</v>
      </c>
      <c r="O302" s="31" t="s">
        <v>1533</v>
      </c>
      <c r="P302" s="20" t="s">
        <v>1317</v>
      </c>
      <c r="Q302" s="4" t="e">
        <f>VLOOKUP(N302,Base!$E:$M,8,FALSE)</f>
        <v>#N/A</v>
      </c>
      <c r="R302" s="4" t="e">
        <f>VLOOKUP(O302,Base!$E:$M,8,FALSE)</f>
        <v>#N/A</v>
      </c>
      <c r="S302" s="4" t="e">
        <f>VLOOKUP(Q302,Base!$D:$M,9,FALSE)</f>
        <v>#N/A</v>
      </c>
      <c r="T302" s="30">
        <v>2018</v>
      </c>
      <c r="U302" s="28" t="s">
        <v>1500</v>
      </c>
    </row>
    <row r="303" spans="1:21" s="28" customFormat="1" x14ac:dyDescent="0.3">
      <c r="A303" s="15" t="s">
        <v>746</v>
      </c>
      <c r="B303" s="15" t="s">
        <v>1534</v>
      </c>
      <c r="C303" s="16" t="s">
        <v>1483</v>
      </c>
      <c r="D303" s="17">
        <v>16847.349999999999</v>
      </c>
      <c r="E303" s="17">
        <v>2080.4</v>
      </c>
      <c r="F303" s="18">
        <v>18927.75</v>
      </c>
      <c r="G303" s="17">
        <v>0</v>
      </c>
      <c r="H303" s="17">
        <f t="shared" si="35"/>
        <v>18927.75</v>
      </c>
      <c r="I303" s="17">
        <f t="shared" si="36"/>
        <v>3028.44</v>
      </c>
      <c r="J303" s="17">
        <f t="shared" si="38"/>
        <v>21956.19</v>
      </c>
      <c r="K303" s="19" t="s">
        <v>718</v>
      </c>
      <c r="L303" s="32" t="s">
        <v>86</v>
      </c>
      <c r="M303" s="28" t="s">
        <v>749</v>
      </c>
      <c r="N303" s="30">
        <v>2018</v>
      </c>
      <c r="O303" s="31" t="s">
        <v>195</v>
      </c>
      <c r="P303" s="20" t="s">
        <v>1535</v>
      </c>
      <c r="Q303" s="4" t="e">
        <f>VLOOKUP(N303,Base!$E:$M,8,FALSE)</f>
        <v>#N/A</v>
      </c>
      <c r="R303" s="4">
        <f>VLOOKUP(O303,Base!$E:$M,8,FALSE)</f>
        <v>2018</v>
      </c>
      <c r="T303" s="30">
        <v>2018</v>
      </c>
      <c r="U303" s="28" t="s">
        <v>749</v>
      </c>
    </row>
    <row r="304" spans="1:21" s="28" customFormat="1" x14ac:dyDescent="0.3">
      <c r="A304" s="15" t="s">
        <v>746</v>
      </c>
      <c r="B304" s="15" t="s">
        <v>1536</v>
      </c>
      <c r="C304" s="16" t="s">
        <v>1483</v>
      </c>
      <c r="D304" s="17">
        <v>3525.91</v>
      </c>
      <c r="E304" s="17">
        <v>435.4</v>
      </c>
      <c r="F304" s="18">
        <v>3961.31</v>
      </c>
      <c r="G304" s="17">
        <v>0</v>
      </c>
      <c r="H304" s="17">
        <f t="shared" si="35"/>
        <v>3961.31</v>
      </c>
      <c r="I304" s="17">
        <f t="shared" si="36"/>
        <v>633.80960000000005</v>
      </c>
      <c r="J304" s="17">
        <f t="shared" si="38"/>
        <v>4595.1196</v>
      </c>
      <c r="K304" s="19" t="s">
        <v>797</v>
      </c>
      <c r="L304" s="35" t="s">
        <v>1314</v>
      </c>
      <c r="M304" s="28" t="s">
        <v>1537</v>
      </c>
      <c r="N304" s="30">
        <v>2018</v>
      </c>
      <c r="O304" s="31" t="s">
        <v>1538</v>
      </c>
      <c r="P304" s="20" t="s">
        <v>1317</v>
      </c>
      <c r="Q304" s="4" t="e">
        <f>VLOOKUP(N304,Base!$E:$M,8,FALSE)</f>
        <v>#N/A</v>
      </c>
      <c r="R304" s="4" t="e">
        <f>VLOOKUP(O304,Base!$E:$M,8,FALSE)</f>
        <v>#N/A</v>
      </c>
      <c r="S304" s="4" t="e">
        <f>VLOOKUP(Q304,Base!$D:$M,9,FALSE)</f>
        <v>#N/A</v>
      </c>
      <c r="T304" s="30">
        <v>2018</v>
      </c>
      <c r="U304" s="28" t="s">
        <v>1537</v>
      </c>
    </row>
    <row r="305" spans="1:21" s="28" customFormat="1" x14ac:dyDescent="0.3">
      <c r="A305" s="15" t="s">
        <v>746</v>
      </c>
      <c r="B305" s="15" t="s">
        <v>1539</v>
      </c>
      <c r="C305" s="16" t="s">
        <v>1483</v>
      </c>
      <c r="D305" s="17">
        <v>16847.349999999999</v>
      </c>
      <c r="E305" s="17">
        <v>2080.4</v>
      </c>
      <c r="F305" s="18">
        <v>18927.75</v>
      </c>
      <c r="G305" s="17">
        <v>0</v>
      </c>
      <c r="H305" s="17">
        <f t="shared" si="35"/>
        <v>18927.75</v>
      </c>
      <c r="I305" s="17">
        <f t="shared" si="36"/>
        <v>3028.44</v>
      </c>
      <c r="J305" s="17">
        <f t="shared" si="38"/>
        <v>21956.19</v>
      </c>
      <c r="K305" s="19" t="s">
        <v>718</v>
      </c>
      <c r="L305" s="32" t="s">
        <v>86</v>
      </c>
      <c r="M305" s="28" t="s">
        <v>749</v>
      </c>
      <c r="N305" s="30">
        <v>2018</v>
      </c>
      <c r="O305" s="31" t="s">
        <v>280</v>
      </c>
      <c r="P305" s="20" t="s">
        <v>1540</v>
      </c>
      <c r="Q305" s="4" t="e">
        <f>VLOOKUP(N305,Base!$E:$M,8,FALSE)</f>
        <v>#N/A</v>
      </c>
      <c r="R305" s="4">
        <f>VLOOKUP(O305,Base!$E:$M,8,FALSE)</f>
        <v>2018</v>
      </c>
      <c r="T305" s="30">
        <v>2018</v>
      </c>
      <c r="U305" s="28" t="s">
        <v>749</v>
      </c>
    </row>
    <row r="306" spans="1:21" s="28" customFormat="1" x14ac:dyDescent="0.3">
      <c r="A306" s="15" t="s">
        <v>746</v>
      </c>
      <c r="B306" s="15" t="s">
        <v>1541</v>
      </c>
      <c r="C306" s="16" t="s">
        <v>1483</v>
      </c>
      <c r="D306" s="17">
        <v>3525.91</v>
      </c>
      <c r="E306" s="17">
        <v>435.4</v>
      </c>
      <c r="F306" s="18">
        <v>3961.31</v>
      </c>
      <c r="G306" s="17">
        <v>0</v>
      </c>
      <c r="H306" s="17">
        <f t="shared" si="35"/>
        <v>3961.31</v>
      </c>
      <c r="I306" s="17">
        <f t="shared" si="36"/>
        <v>633.80960000000005</v>
      </c>
      <c r="J306" s="17">
        <f t="shared" si="38"/>
        <v>4595.1196</v>
      </c>
      <c r="K306" s="19" t="s">
        <v>797</v>
      </c>
      <c r="L306" s="35" t="s">
        <v>1314</v>
      </c>
      <c r="M306" s="28" t="s">
        <v>1537</v>
      </c>
      <c r="N306" s="30">
        <v>2018</v>
      </c>
      <c r="O306" s="31" t="s">
        <v>1542</v>
      </c>
      <c r="P306" s="20" t="s">
        <v>1317</v>
      </c>
      <c r="Q306" s="4" t="e">
        <f>VLOOKUP(N306,Base!$E:$M,8,FALSE)</f>
        <v>#N/A</v>
      </c>
      <c r="R306" s="4" t="e">
        <f>VLOOKUP(O306,Base!$E:$M,8,FALSE)</f>
        <v>#N/A</v>
      </c>
      <c r="S306" s="4" t="e">
        <f>VLOOKUP(Q306,Base!$D:$M,9,FALSE)</f>
        <v>#N/A</v>
      </c>
      <c r="T306" s="30">
        <v>2018</v>
      </c>
      <c r="U306" s="28" t="s">
        <v>1537</v>
      </c>
    </row>
    <row r="307" spans="1:21" s="28" customFormat="1" x14ac:dyDescent="0.3">
      <c r="A307" s="15" t="s">
        <v>746</v>
      </c>
      <c r="B307" s="15" t="s">
        <v>1543</v>
      </c>
      <c r="C307" s="16" t="s">
        <v>1483</v>
      </c>
      <c r="D307" s="17">
        <v>16847.349999999999</v>
      </c>
      <c r="E307" s="17">
        <v>2080.4</v>
      </c>
      <c r="F307" s="18">
        <v>18927.75</v>
      </c>
      <c r="G307" s="17">
        <v>0</v>
      </c>
      <c r="H307" s="17">
        <f t="shared" si="35"/>
        <v>18927.75</v>
      </c>
      <c r="I307" s="17">
        <f t="shared" si="36"/>
        <v>3028.44</v>
      </c>
      <c r="J307" s="17">
        <f t="shared" si="38"/>
        <v>21956.19</v>
      </c>
      <c r="K307" s="19" t="s">
        <v>718</v>
      </c>
      <c r="L307" s="32" t="s">
        <v>86</v>
      </c>
      <c r="M307" s="28" t="s">
        <v>749</v>
      </c>
      <c r="N307" s="30">
        <v>2018</v>
      </c>
      <c r="O307" s="31" t="s">
        <v>283</v>
      </c>
      <c r="P307" s="20" t="s">
        <v>1544</v>
      </c>
      <c r="Q307" s="4" t="e">
        <f>VLOOKUP(N307,Base!$E:$M,8,FALSE)</f>
        <v>#N/A</v>
      </c>
      <c r="R307" s="4">
        <f>VLOOKUP(O307,Base!$E:$M,8,FALSE)</f>
        <v>2018</v>
      </c>
      <c r="T307" s="30">
        <v>2018</v>
      </c>
      <c r="U307" s="28" t="s">
        <v>749</v>
      </c>
    </row>
    <row r="308" spans="1:21" s="28" customFormat="1" x14ac:dyDescent="0.3">
      <c r="A308" s="15" t="s">
        <v>746</v>
      </c>
      <c r="B308" s="15" t="s">
        <v>1545</v>
      </c>
      <c r="C308" s="16" t="s">
        <v>1483</v>
      </c>
      <c r="D308" s="17">
        <v>3525.91</v>
      </c>
      <c r="E308" s="17">
        <v>435.4</v>
      </c>
      <c r="F308" s="18">
        <v>3961.31</v>
      </c>
      <c r="G308" s="17">
        <v>0</v>
      </c>
      <c r="H308" s="17">
        <f t="shared" si="35"/>
        <v>3961.31</v>
      </c>
      <c r="I308" s="17">
        <f t="shared" si="36"/>
        <v>633.80960000000005</v>
      </c>
      <c r="J308" s="17">
        <f t="shared" si="38"/>
        <v>4595.1196</v>
      </c>
      <c r="K308" s="19" t="s">
        <v>797</v>
      </c>
      <c r="L308" s="35" t="s">
        <v>1314</v>
      </c>
      <c r="M308" s="28" t="s">
        <v>1537</v>
      </c>
      <c r="N308" s="30">
        <v>2018</v>
      </c>
      <c r="O308" s="31" t="s">
        <v>1546</v>
      </c>
      <c r="P308" s="20" t="s">
        <v>1317</v>
      </c>
      <c r="Q308" s="4" t="e">
        <f>VLOOKUP(N308,Base!$E:$M,8,FALSE)</f>
        <v>#N/A</v>
      </c>
      <c r="R308" s="4" t="e">
        <f>VLOOKUP(O308,Base!$E:$M,8,FALSE)</f>
        <v>#N/A</v>
      </c>
      <c r="S308" s="4" t="e">
        <f>VLOOKUP(Q308,Base!$D:$M,9,FALSE)</f>
        <v>#N/A</v>
      </c>
      <c r="T308" s="30">
        <v>2018</v>
      </c>
      <c r="U308" s="28" t="s">
        <v>1537</v>
      </c>
    </row>
    <row r="309" spans="1:21" s="28" customFormat="1" x14ac:dyDescent="0.3">
      <c r="A309" s="15" t="s">
        <v>746</v>
      </c>
      <c r="B309" s="15" t="s">
        <v>1547</v>
      </c>
      <c r="C309" s="16" t="s">
        <v>1483</v>
      </c>
      <c r="D309" s="17">
        <v>16847.349999999999</v>
      </c>
      <c r="E309" s="17">
        <v>2080.4</v>
      </c>
      <c r="F309" s="18">
        <v>18927.75</v>
      </c>
      <c r="G309" s="17">
        <v>0</v>
      </c>
      <c r="H309" s="17">
        <f t="shared" si="35"/>
        <v>18927.75</v>
      </c>
      <c r="I309" s="17">
        <f t="shared" si="36"/>
        <v>3028.44</v>
      </c>
      <c r="J309" s="17">
        <f t="shared" si="38"/>
        <v>21956.19</v>
      </c>
      <c r="K309" s="19" t="s">
        <v>718</v>
      </c>
      <c r="L309" s="32" t="s">
        <v>86</v>
      </c>
      <c r="M309" s="28" t="s">
        <v>749</v>
      </c>
      <c r="N309" s="30">
        <v>2018</v>
      </c>
      <c r="O309" s="31" t="s">
        <v>457</v>
      </c>
      <c r="P309" s="20" t="s">
        <v>1548</v>
      </c>
      <c r="Q309" s="4" t="e">
        <f>VLOOKUP(N309,Base!$E:$M,8,FALSE)</f>
        <v>#N/A</v>
      </c>
      <c r="R309" s="4">
        <f>VLOOKUP(O309,Base!$E:$M,8,FALSE)</f>
        <v>2018</v>
      </c>
      <c r="T309" s="30">
        <v>2018</v>
      </c>
      <c r="U309" s="28" t="s">
        <v>749</v>
      </c>
    </row>
    <row r="310" spans="1:21" s="28" customFormat="1" x14ac:dyDescent="0.3">
      <c r="A310" s="15" t="s">
        <v>746</v>
      </c>
      <c r="B310" s="15" t="s">
        <v>1549</v>
      </c>
      <c r="C310" s="16" t="s">
        <v>1483</v>
      </c>
      <c r="D310" s="17">
        <v>3525.91</v>
      </c>
      <c r="E310" s="17">
        <v>435.4</v>
      </c>
      <c r="F310" s="18">
        <v>3961.31</v>
      </c>
      <c r="G310" s="17">
        <v>0</v>
      </c>
      <c r="H310" s="17">
        <f t="shared" si="35"/>
        <v>3961.31</v>
      </c>
      <c r="I310" s="17">
        <f t="shared" si="36"/>
        <v>633.80960000000005</v>
      </c>
      <c r="J310" s="17">
        <f t="shared" si="38"/>
        <v>4595.1196</v>
      </c>
      <c r="K310" s="19" t="s">
        <v>797</v>
      </c>
      <c r="L310" s="35" t="s">
        <v>1314</v>
      </c>
      <c r="M310" s="28" t="s">
        <v>1537</v>
      </c>
      <c r="N310" s="30">
        <v>2018</v>
      </c>
      <c r="O310" s="31" t="s">
        <v>1550</v>
      </c>
      <c r="P310" s="20" t="s">
        <v>1317</v>
      </c>
      <c r="Q310" s="4" t="e">
        <f>VLOOKUP(N310,Base!$E:$M,8,FALSE)</f>
        <v>#N/A</v>
      </c>
      <c r="R310" s="4" t="e">
        <f>VLOOKUP(O310,Base!$E:$M,8,FALSE)</f>
        <v>#N/A</v>
      </c>
      <c r="S310" s="4" t="e">
        <f>VLOOKUP(Q310,Base!$D:$M,9,FALSE)</f>
        <v>#N/A</v>
      </c>
      <c r="T310" s="30">
        <v>2018</v>
      </c>
      <c r="U310" s="28" t="s">
        <v>1537</v>
      </c>
    </row>
    <row r="311" spans="1:21" s="28" customFormat="1" x14ac:dyDescent="0.3">
      <c r="A311" s="15" t="s">
        <v>746</v>
      </c>
      <c r="B311" s="15" t="s">
        <v>1551</v>
      </c>
      <c r="C311" s="16" t="s">
        <v>1483</v>
      </c>
      <c r="D311" s="17">
        <v>16847.349999999999</v>
      </c>
      <c r="E311" s="17">
        <v>2080.4</v>
      </c>
      <c r="F311" s="18">
        <v>18927.75</v>
      </c>
      <c r="G311" s="17">
        <v>0</v>
      </c>
      <c r="H311" s="17">
        <f t="shared" si="35"/>
        <v>18927.75</v>
      </c>
      <c r="I311" s="17">
        <f t="shared" si="36"/>
        <v>3028.44</v>
      </c>
      <c r="J311" s="17">
        <f t="shared" si="38"/>
        <v>21956.19</v>
      </c>
      <c r="K311" s="19" t="s">
        <v>718</v>
      </c>
      <c r="L311" s="32" t="s">
        <v>86</v>
      </c>
      <c r="M311" s="28" t="s">
        <v>749</v>
      </c>
      <c r="N311" s="30">
        <v>2018</v>
      </c>
      <c r="O311" s="31" t="s">
        <v>108</v>
      </c>
      <c r="P311" s="20" t="s">
        <v>1552</v>
      </c>
      <c r="Q311" s="4" t="e">
        <f>VLOOKUP(N311,Base!$E:$M,8,FALSE)</f>
        <v>#N/A</v>
      </c>
      <c r="R311" s="4">
        <f>VLOOKUP(O311,Base!$E:$M,8,FALSE)</f>
        <v>2018</v>
      </c>
      <c r="T311" s="30">
        <v>2018</v>
      </c>
      <c r="U311" s="28" t="s">
        <v>749</v>
      </c>
    </row>
    <row r="312" spans="1:21" s="28" customFormat="1" x14ac:dyDescent="0.3">
      <c r="A312" s="15" t="s">
        <v>746</v>
      </c>
      <c r="B312" s="15" t="s">
        <v>1553</v>
      </c>
      <c r="C312" s="16" t="s">
        <v>1483</v>
      </c>
      <c r="D312" s="17">
        <v>3525.91</v>
      </c>
      <c r="E312" s="17">
        <v>435.4</v>
      </c>
      <c r="F312" s="18">
        <v>3961.31</v>
      </c>
      <c r="G312" s="17">
        <v>0</v>
      </c>
      <c r="H312" s="17">
        <f t="shared" si="35"/>
        <v>3961.31</v>
      </c>
      <c r="I312" s="17">
        <f t="shared" si="36"/>
        <v>633.80960000000005</v>
      </c>
      <c r="J312" s="17">
        <f t="shared" si="38"/>
        <v>4595.1196</v>
      </c>
      <c r="K312" s="19" t="s">
        <v>797</v>
      </c>
      <c r="L312" s="35" t="s">
        <v>1314</v>
      </c>
      <c r="M312" s="28" t="s">
        <v>1537</v>
      </c>
      <c r="N312" s="30">
        <v>2018</v>
      </c>
      <c r="O312" s="31" t="s">
        <v>1554</v>
      </c>
      <c r="P312" s="20" t="s">
        <v>1317</v>
      </c>
      <c r="Q312" s="4" t="e">
        <f>VLOOKUP(N312,Base!$E:$M,8,FALSE)</f>
        <v>#N/A</v>
      </c>
      <c r="R312" s="4" t="e">
        <f>VLOOKUP(O312,Base!$E:$M,8,FALSE)</f>
        <v>#N/A</v>
      </c>
      <c r="S312" s="4" t="e">
        <f>VLOOKUP(Q312,Base!$D:$M,9,FALSE)</f>
        <v>#N/A</v>
      </c>
      <c r="T312" s="30">
        <v>2018</v>
      </c>
      <c r="U312" s="28" t="s">
        <v>1537</v>
      </c>
    </row>
    <row r="313" spans="1:21" s="28" customFormat="1" x14ac:dyDescent="0.3">
      <c r="A313" s="15" t="s">
        <v>746</v>
      </c>
      <c r="B313" s="15" t="s">
        <v>1555</v>
      </c>
      <c r="C313" s="16" t="s">
        <v>1483</v>
      </c>
      <c r="D313" s="17">
        <v>16847.349999999999</v>
      </c>
      <c r="E313" s="17">
        <v>2080.4</v>
      </c>
      <c r="F313" s="18">
        <v>18927.75</v>
      </c>
      <c r="G313" s="17">
        <v>0</v>
      </c>
      <c r="H313" s="17">
        <f t="shared" si="35"/>
        <v>18927.75</v>
      </c>
      <c r="I313" s="17">
        <f t="shared" si="36"/>
        <v>3028.44</v>
      </c>
      <c r="J313" s="17">
        <f t="shared" si="38"/>
        <v>21956.19</v>
      </c>
      <c r="K313" s="19" t="s">
        <v>718</v>
      </c>
      <c r="L313" s="32" t="s">
        <v>86</v>
      </c>
      <c r="M313" s="28" t="s">
        <v>749</v>
      </c>
      <c r="N313" s="30">
        <v>2018</v>
      </c>
      <c r="O313" s="31" t="s">
        <v>665</v>
      </c>
      <c r="P313" s="20" t="s">
        <v>1556</v>
      </c>
      <c r="Q313" s="4" t="e">
        <f>VLOOKUP(N313,Base!$E:$M,8,FALSE)</f>
        <v>#N/A</v>
      </c>
      <c r="R313" s="4">
        <f>VLOOKUP(O313,Base!$E:$M,8,FALSE)</f>
        <v>2018</v>
      </c>
      <c r="T313" s="30">
        <v>2018</v>
      </c>
      <c r="U313" s="28" t="s">
        <v>749</v>
      </c>
    </row>
    <row r="314" spans="1:21" s="28" customFormat="1" x14ac:dyDescent="0.3">
      <c r="A314" s="15" t="s">
        <v>746</v>
      </c>
      <c r="B314" s="15" t="s">
        <v>1557</v>
      </c>
      <c r="C314" s="16" t="s">
        <v>1483</v>
      </c>
      <c r="D314" s="17">
        <v>3525.91</v>
      </c>
      <c r="E314" s="17">
        <v>435.4</v>
      </c>
      <c r="F314" s="18">
        <v>3961.31</v>
      </c>
      <c r="G314" s="17">
        <v>0</v>
      </c>
      <c r="H314" s="17">
        <f t="shared" si="35"/>
        <v>3961.31</v>
      </c>
      <c r="I314" s="17">
        <f t="shared" si="36"/>
        <v>633.80960000000005</v>
      </c>
      <c r="J314" s="17">
        <f t="shared" si="38"/>
        <v>4595.1196</v>
      </c>
      <c r="K314" s="19" t="s">
        <v>797</v>
      </c>
      <c r="L314" s="35" t="s">
        <v>1314</v>
      </c>
      <c r="M314" s="28" t="s">
        <v>1537</v>
      </c>
      <c r="N314" s="30">
        <v>2018</v>
      </c>
      <c r="O314" s="31" t="s">
        <v>1558</v>
      </c>
      <c r="P314" s="20" t="s">
        <v>1317</v>
      </c>
      <c r="Q314" s="4" t="e">
        <f>VLOOKUP(N314,Base!$E:$M,8,FALSE)</f>
        <v>#N/A</v>
      </c>
      <c r="R314" s="4" t="e">
        <f>VLOOKUP(O314,Base!$E:$M,8,FALSE)</f>
        <v>#N/A</v>
      </c>
      <c r="S314" s="4" t="e">
        <f>VLOOKUP(Q314,Base!$D:$M,9,FALSE)</f>
        <v>#N/A</v>
      </c>
      <c r="T314" s="30">
        <v>2018</v>
      </c>
      <c r="U314" s="28" t="s">
        <v>1537</v>
      </c>
    </row>
    <row r="315" spans="1:21" s="28" customFormat="1" x14ac:dyDescent="0.3">
      <c r="A315" s="15" t="s">
        <v>746</v>
      </c>
      <c r="B315" s="15" t="s">
        <v>1559</v>
      </c>
      <c r="C315" s="16" t="s">
        <v>1483</v>
      </c>
      <c r="D315" s="17">
        <v>16847.349999999999</v>
      </c>
      <c r="E315" s="17">
        <v>2080.4</v>
      </c>
      <c r="F315" s="18">
        <v>18927.75</v>
      </c>
      <c r="G315" s="17">
        <v>0</v>
      </c>
      <c r="H315" s="17">
        <f t="shared" si="35"/>
        <v>18927.75</v>
      </c>
      <c r="I315" s="17">
        <f t="shared" si="36"/>
        <v>3028.44</v>
      </c>
      <c r="J315" s="17">
        <f t="shared" si="38"/>
        <v>21956.19</v>
      </c>
      <c r="K315" s="19" t="s">
        <v>718</v>
      </c>
      <c r="L315" s="32" t="s">
        <v>86</v>
      </c>
      <c r="M315" s="28" t="s">
        <v>749</v>
      </c>
      <c r="N315" s="30">
        <v>2018</v>
      </c>
      <c r="O315" s="31" t="s">
        <v>19</v>
      </c>
      <c r="P315" s="20" t="s">
        <v>1560</v>
      </c>
      <c r="Q315" s="4" t="e">
        <f>VLOOKUP(N315,Base!$E:$M,8,FALSE)</f>
        <v>#N/A</v>
      </c>
      <c r="R315" s="4">
        <f>VLOOKUP(O315,Base!$E:$M,8,FALSE)</f>
        <v>2018</v>
      </c>
      <c r="T315" s="30">
        <v>2018</v>
      </c>
      <c r="U315" s="28" t="s">
        <v>749</v>
      </c>
    </row>
    <row r="316" spans="1:21" s="28" customFormat="1" x14ac:dyDescent="0.3">
      <c r="A316" s="15" t="s">
        <v>746</v>
      </c>
      <c r="B316" s="15" t="s">
        <v>1561</v>
      </c>
      <c r="C316" s="16" t="s">
        <v>1483</v>
      </c>
      <c r="D316" s="17">
        <v>3525.91</v>
      </c>
      <c r="E316" s="17">
        <v>435.4</v>
      </c>
      <c r="F316" s="18">
        <v>3961.31</v>
      </c>
      <c r="G316" s="17">
        <v>0</v>
      </c>
      <c r="H316" s="17">
        <f t="shared" si="35"/>
        <v>3961.31</v>
      </c>
      <c r="I316" s="17">
        <f t="shared" si="36"/>
        <v>633.80960000000005</v>
      </c>
      <c r="J316" s="17">
        <f t="shared" si="38"/>
        <v>4595.1196</v>
      </c>
      <c r="K316" s="19" t="s">
        <v>797</v>
      </c>
      <c r="L316" s="35" t="s">
        <v>1347</v>
      </c>
      <c r="M316" s="28" t="s">
        <v>1562</v>
      </c>
      <c r="N316" s="30">
        <v>2018</v>
      </c>
      <c r="O316" s="31" t="s">
        <v>1563</v>
      </c>
      <c r="P316" s="20" t="s">
        <v>1317</v>
      </c>
      <c r="Q316" s="4" t="e">
        <f>VLOOKUP(N316,Base!$E:$M,8,FALSE)</f>
        <v>#N/A</v>
      </c>
      <c r="R316" s="4" t="e">
        <f>VLOOKUP(O316,Base!$E:$M,8,FALSE)</f>
        <v>#N/A</v>
      </c>
      <c r="S316" s="4" t="e">
        <f>VLOOKUP(Q316,Base!$D:$M,9,FALSE)</f>
        <v>#N/A</v>
      </c>
      <c r="T316" s="30">
        <v>2018</v>
      </c>
      <c r="U316" s="28" t="s">
        <v>1562</v>
      </c>
    </row>
    <row r="317" spans="1:21" s="28" customFormat="1" x14ac:dyDescent="0.3">
      <c r="A317" s="15" t="s">
        <v>746</v>
      </c>
      <c r="B317" s="15" t="s">
        <v>1564</v>
      </c>
      <c r="C317" s="16" t="s">
        <v>1483</v>
      </c>
      <c r="D317" s="17">
        <v>16847.349999999999</v>
      </c>
      <c r="E317" s="17">
        <v>2080.4</v>
      </c>
      <c r="F317" s="18">
        <v>18927.75</v>
      </c>
      <c r="G317" s="17">
        <v>0</v>
      </c>
      <c r="H317" s="17">
        <f t="shared" si="35"/>
        <v>18927.75</v>
      </c>
      <c r="I317" s="17">
        <f t="shared" si="36"/>
        <v>3028.44</v>
      </c>
      <c r="J317" s="17">
        <f t="shared" si="38"/>
        <v>21956.19</v>
      </c>
      <c r="K317" s="19" t="s">
        <v>718</v>
      </c>
      <c r="L317" s="32" t="s">
        <v>86</v>
      </c>
      <c r="M317" s="28" t="s">
        <v>749</v>
      </c>
      <c r="N317" s="30">
        <v>2018</v>
      </c>
      <c r="O317" s="31" t="s">
        <v>25</v>
      </c>
      <c r="P317" s="20" t="s">
        <v>1565</v>
      </c>
      <c r="Q317" s="4" t="e">
        <f>VLOOKUP(N317,Base!$E:$M,8,FALSE)</f>
        <v>#N/A</v>
      </c>
      <c r="R317" s="4">
        <f>VLOOKUP(O317,Base!$E:$M,8,FALSE)</f>
        <v>2018</v>
      </c>
      <c r="T317" s="30">
        <v>2018</v>
      </c>
      <c r="U317" s="28" t="s">
        <v>749</v>
      </c>
    </row>
    <row r="318" spans="1:21" s="28" customFormat="1" x14ac:dyDescent="0.3">
      <c r="A318" s="15" t="s">
        <v>746</v>
      </c>
      <c r="B318" s="15" t="s">
        <v>1566</v>
      </c>
      <c r="C318" s="16" t="s">
        <v>1483</v>
      </c>
      <c r="D318" s="17">
        <v>3525.91</v>
      </c>
      <c r="E318" s="17">
        <v>435.4</v>
      </c>
      <c r="F318" s="18">
        <v>3961.31</v>
      </c>
      <c r="G318" s="17">
        <v>0</v>
      </c>
      <c r="H318" s="17">
        <f t="shared" si="35"/>
        <v>3961.31</v>
      </c>
      <c r="I318" s="17">
        <f t="shared" si="36"/>
        <v>633.80960000000005</v>
      </c>
      <c r="J318" s="17">
        <f t="shared" si="38"/>
        <v>4595.1196</v>
      </c>
      <c r="K318" s="19" t="s">
        <v>797</v>
      </c>
      <c r="L318" s="35" t="s">
        <v>1347</v>
      </c>
      <c r="M318" s="28" t="s">
        <v>1562</v>
      </c>
      <c r="N318" s="30">
        <v>2018</v>
      </c>
      <c r="O318" s="31" t="s">
        <v>1567</v>
      </c>
      <c r="P318" s="20" t="s">
        <v>1317</v>
      </c>
      <c r="Q318" s="4" t="e">
        <f>VLOOKUP(N318,Base!$E:$M,8,FALSE)</f>
        <v>#N/A</v>
      </c>
      <c r="R318" s="4" t="e">
        <f>VLOOKUP(O318,Base!$E:$M,8,FALSE)</f>
        <v>#N/A</v>
      </c>
      <c r="S318" s="4" t="e">
        <f>VLOOKUP(Q318,Base!$D:$M,9,FALSE)</f>
        <v>#N/A</v>
      </c>
      <c r="T318" s="30">
        <v>2018</v>
      </c>
      <c r="U318" s="28" t="s">
        <v>1562</v>
      </c>
    </row>
    <row r="319" spans="1:21" s="28" customFormat="1" x14ac:dyDescent="0.3">
      <c r="A319" s="15" t="s">
        <v>746</v>
      </c>
      <c r="B319" s="15" t="s">
        <v>1568</v>
      </c>
      <c r="C319" s="16" t="s">
        <v>1483</v>
      </c>
      <c r="D319" s="17">
        <v>16847.349999999999</v>
      </c>
      <c r="E319" s="17">
        <v>2080.4</v>
      </c>
      <c r="F319" s="18">
        <v>18927.75</v>
      </c>
      <c r="G319" s="17">
        <v>0</v>
      </c>
      <c r="H319" s="17">
        <f t="shared" si="35"/>
        <v>18927.75</v>
      </c>
      <c r="I319" s="17">
        <f t="shared" si="36"/>
        <v>3028.44</v>
      </c>
      <c r="J319" s="17">
        <f t="shared" si="38"/>
        <v>21956.19</v>
      </c>
      <c r="K319" s="19" t="s">
        <v>718</v>
      </c>
      <c r="L319" s="32" t="s">
        <v>86</v>
      </c>
      <c r="M319" s="28" t="s">
        <v>749</v>
      </c>
      <c r="N319" s="30">
        <v>2018</v>
      </c>
      <c r="O319" s="31" t="s">
        <v>437</v>
      </c>
      <c r="P319" s="20" t="s">
        <v>1569</v>
      </c>
      <c r="Q319" s="4" t="e">
        <f>VLOOKUP(N319,Base!$E:$M,8,FALSE)</f>
        <v>#N/A</v>
      </c>
      <c r="R319" s="4">
        <f>VLOOKUP(O319,Base!$E:$M,8,FALSE)</f>
        <v>2018</v>
      </c>
      <c r="T319" s="30">
        <v>2018</v>
      </c>
      <c r="U319" s="28" t="s">
        <v>749</v>
      </c>
    </row>
    <row r="320" spans="1:21" s="28" customFormat="1" x14ac:dyDescent="0.3">
      <c r="A320" s="15" t="s">
        <v>746</v>
      </c>
      <c r="B320" s="15" t="s">
        <v>1570</v>
      </c>
      <c r="C320" s="16" t="s">
        <v>1483</v>
      </c>
      <c r="D320" s="17">
        <v>3525.91</v>
      </c>
      <c r="E320" s="17">
        <v>435.4</v>
      </c>
      <c r="F320" s="18">
        <v>3961.31</v>
      </c>
      <c r="G320" s="17">
        <v>0</v>
      </c>
      <c r="H320" s="17">
        <f t="shared" si="35"/>
        <v>3961.31</v>
      </c>
      <c r="I320" s="17">
        <f t="shared" si="36"/>
        <v>633.80960000000005</v>
      </c>
      <c r="J320" s="17">
        <f t="shared" si="38"/>
        <v>4595.1196</v>
      </c>
      <c r="K320" s="19" t="s">
        <v>797</v>
      </c>
      <c r="L320" s="35" t="s">
        <v>1347</v>
      </c>
      <c r="M320" s="28" t="s">
        <v>1562</v>
      </c>
      <c r="N320" s="30">
        <v>2018</v>
      </c>
      <c r="O320" s="31" t="s">
        <v>1571</v>
      </c>
      <c r="P320" s="20" t="s">
        <v>1317</v>
      </c>
      <c r="Q320" s="4" t="e">
        <f>VLOOKUP(N320,Base!$E:$M,8,FALSE)</f>
        <v>#N/A</v>
      </c>
      <c r="R320" s="4" t="e">
        <f>VLOOKUP(O320,Base!$E:$M,8,FALSE)</f>
        <v>#N/A</v>
      </c>
      <c r="S320" s="4" t="e">
        <f>VLOOKUP(Q320,Base!$D:$M,9,FALSE)</f>
        <v>#N/A</v>
      </c>
      <c r="T320" s="30">
        <v>2018</v>
      </c>
      <c r="U320" s="28" t="s">
        <v>1562</v>
      </c>
    </row>
    <row r="321" spans="1:21" s="28" customFormat="1" x14ac:dyDescent="0.3">
      <c r="A321" s="15" t="s">
        <v>746</v>
      </c>
      <c r="B321" s="15" t="s">
        <v>1572</v>
      </c>
      <c r="C321" s="16" t="s">
        <v>1483</v>
      </c>
      <c r="D321" s="17">
        <v>16847.349999999999</v>
      </c>
      <c r="E321" s="17">
        <v>2080.4</v>
      </c>
      <c r="F321" s="18">
        <v>18927.75</v>
      </c>
      <c r="G321" s="17">
        <v>0</v>
      </c>
      <c r="H321" s="17">
        <f t="shared" si="35"/>
        <v>18927.75</v>
      </c>
      <c r="I321" s="17">
        <f t="shared" si="36"/>
        <v>3028.44</v>
      </c>
      <c r="J321" s="17">
        <f t="shared" si="38"/>
        <v>21956.19</v>
      </c>
      <c r="K321" s="19" t="s">
        <v>718</v>
      </c>
      <c r="L321" s="32" t="s">
        <v>86</v>
      </c>
      <c r="M321" s="28" t="s">
        <v>749</v>
      </c>
      <c r="N321" s="30">
        <v>2018</v>
      </c>
      <c r="O321" s="31" t="s">
        <v>113</v>
      </c>
      <c r="P321" s="20" t="s">
        <v>1573</v>
      </c>
      <c r="Q321" s="4" t="e">
        <f>VLOOKUP(N321,Base!$E:$M,8,FALSE)</f>
        <v>#N/A</v>
      </c>
      <c r="R321" s="4">
        <f>VLOOKUP(O321,Base!$E:$M,8,FALSE)</f>
        <v>2018</v>
      </c>
      <c r="T321" s="30">
        <v>2018</v>
      </c>
      <c r="U321" s="28" t="s">
        <v>749</v>
      </c>
    </row>
    <row r="322" spans="1:21" s="28" customFormat="1" x14ac:dyDescent="0.3">
      <c r="A322" s="15" t="s">
        <v>746</v>
      </c>
      <c r="B322" s="15" t="s">
        <v>1574</v>
      </c>
      <c r="C322" s="16" t="s">
        <v>1483</v>
      </c>
      <c r="D322" s="17">
        <v>3525.91</v>
      </c>
      <c r="E322" s="17">
        <v>435.4</v>
      </c>
      <c r="F322" s="18">
        <v>3961.31</v>
      </c>
      <c r="G322" s="17">
        <v>0</v>
      </c>
      <c r="H322" s="17">
        <f t="shared" si="35"/>
        <v>3961.31</v>
      </c>
      <c r="I322" s="17">
        <f t="shared" si="36"/>
        <v>633.80960000000005</v>
      </c>
      <c r="J322" s="17">
        <f t="shared" si="38"/>
        <v>4595.1196</v>
      </c>
      <c r="K322" s="19" t="s">
        <v>797</v>
      </c>
      <c r="L322" s="35" t="s">
        <v>1347</v>
      </c>
      <c r="M322" s="28" t="s">
        <v>1562</v>
      </c>
      <c r="N322" s="30">
        <v>2018</v>
      </c>
      <c r="O322" s="31" t="s">
        <v>1575</v>
      </c>
      <c r="P322" s="20" t="s">
        <v>1317</v>
      </c>
      <c r="Q322" s="4" t="e">
        <f>VLOOKUP(N322,Base!$E:$M,8,FALSE)</f>
        <v>#N/A</v>
      </c>
      <c r="R322" s="4" t="e">
        <f>VLOOKUP(O322,Base!$E:$M,8,FALSE)</f>
        <v>#N/A</v>
      </c>
      <c r="S322" s="4" t="e">
        <f>VLOOKUP(Q322,Base!$D:$M,9,FALSE)</f>
        <v>#N/A</v>
      </c>
      <c r="T322" s="30">
        <v>2018</v>
      </c>
      <c r="U322" s="28" t="s">
        <v>1562</v>
      </c>
    </row>
    <row r="323" spans="1:21" s="28" customFormat="1" x14ac:dyDescent="0.3">
      <c r="A323" s="15" t="s">
        <v>746</v>
      </c>
      <c r="B323" s="15" t="s">
        <v>1576</v>
      </c>
      <c r="C323" s="16" t="s">
        <v>1483</v>
      </c>
      <c r="D323" s="17">
        <v>16847.349999999999</v>
      </c>
      <c r="E323" s="17">
        <v>2080.4</v>
      </c>
      <c r="F323" s="18">
        <v>18927.75</v>
      </c>
      <c r="G323" s="17">
        <v>0</v>
      </c>
      <c r="H323" s="17">
        <f t="shared" si="35"/>
        <v>18927.75</v>
      </c>
      <c r="I323" s="17">
        <f t="shared" si="36"/>
        <v>3028.44</v>
      </c>
      <c r="J323" s="17">
        <f t="shared" si="38"/>
        <v>21956.19</v>
      </c>
      <c r="K323" s="19" t="s">
        <v>718</v>
      </c>
      <c r="L323" s="32" t="s">
        <v>86</v>
      </c>
      <c r="M323" s="28" t="s">
        <v>749</v>
      </c>
      <c r="N323" s="30">
        <v>2018</v>
      </c>
      <c r="O323" s="31" t="s">
        <v>143</v>
      </c>
      <c r="P323" s="20" t="s">
        <v>1577</v>
      </c>
      <c r="Q323" s="4" t="e">
        <f>VLOOKUP(N323,Base!$E:$M,8,FALSE)</f>
        <v>#N/A</v>
      </c>
      <c r="R323" s="4">
        <f>VLOOKUP(O323,Base!$E:$M,8,FALSE)</f>
        <v>2018</v>
      </c>
      <c r="T323" s="30">
        <v>2018</v>
      </c>
      <c r="U323" s="28" t="s">
        <v>749</v>
      </c>
    </row>
    <row r="324" spans="1:21" s="28" customFormat="1" x14ac:dyDescent="0.3">
      <c r="A324" s="15" t="s">
        <v>746</v>
      </c>
      <c r="B324" s="15" t="s">
        <v>1578</v>
      </c>
      <c r="C324" s="16" t="s">
        <v>1483</v>
      </c>
      <c r="D324" s="17">
        <v>3525.91</v>
      </c>
      <c r="E324" s="17">
        <v>435.4</v>
      </c>
      <c r="F324" s="18">
        <v>3961.31</v>
      </c>
      <c r="G324" s="17">
        <v>0</v>
      </c>
      <c r="H324" s="17">
        <f t="shared" si="35"/>
        <v>3961.31</v>
      </c>
      <c r="I324" s="17">
        <f t="shared" si="36"/>
        <v>633.80960000000005</v>
      </c>
      <c r="J324" s="17">
        <f t="shared" si="38"/>
        <v>4595.1196</v>
      </c>
      <c r="K324" s="19" t="s">
        <v>797</v>
      </c>
      <c r="L324" s="35" t="s">
        <v>1347</v>
      </c>
      <c r="M324" s="28" t="s">
        <v>1562</v>
      </c>
      <c r="N324" s="30">
        <v>2018</v>
      </c>
      <c r="O324" s="31" t="s">
        <v>1579</v>
      </c>
      <c r="P324" s="20" t="s">
        <v>1317</v>
      </c>
      <c r="Q324" s="4" t="e">
        <f>VLOOKUP(N324,Base!$E:$M,8,FALSE)</f>
        <v>#N/A</v>
      </c>
      <c r="R324" s="4" t="e">
        <f>VLOOKUP(O324,Base!$E:$M,8,FALSE)</f>
        <v>#N/A</v>
      </c>
      <c r="S324" s="4" t="e">
        <f>VLOOKUP(Q324,Base!$D:$M,9,FALSE)</f>
        <v>#N/A</v>
      </c>
      <c r="T324" s="30">
        <v>2018</v>
      </c>
      <c r="U324" s="28" t="s">
        <v>1562</v>
      </c>
    </row>
    <row r="325" spans="1:21" s="28" customFormat="1" x14ac:dyDescent="0.3">
      <c r="A325" s="15" t="s">
        <v>746</v>
      </c>
      <c r="B325" s="15" t="s">
        <v>1580</v>
      </c>
      <c r="C325" s="16" t="s">
        <v>1483</v>
      </c>
      <c r="D325" s="17">
        <v>16847.349999999999</v>
      </c>
      <c r="E325" s="17">
        <v>2080.4</v>
      </c>
      <c r="F325" s="18">
        <v>18927.75</v>
      </c>
      <c r="G325" s="17">
        <v>0</v>
      </c>
      <c r="H325" s="17">
        <f t="shared" si="35"/>
        <v>18927.75</v>
      </c>
      <c r="I325" s="17">
        <f t="shared" si="36"/>
        <v>3028.44</v>
      </c>
      <c r="J325" s="17">
        <f t="shared" si="38"/>
        <v>21956.19</v>
      </c>
      <c r="K325" s="19" t="s">
        <v>718</v>
      </c>
      <c r="L325" s="32" t="s">
        <v>86</v>
      </c>
      <c r="M325" s="28" t="s">
        <v>749</v>
      </c>
      <c r="N325" s="30">
        <v>2018</v>
      </c>
      <c r="O325" s="31" t="s">
        <v>441</v>
      </c>
      <c r="P325" s="20" t="s">
        <v>1581</v>
      </c>
      <c r="Q325" s="4" t="e">
        <f>VLOOKUP(N325,Base!$E:$M,8,FALSE)</f>
        <v>#N/A</v>
      </c>
      <c r="R325" s="4">
        <f>VLOOKUP(O325,Base!$E:$M,8,FALSE)</f>
        <v>2018</v>
      </c>
      <c r="T325" s="30">
        <v>2018</v>
      </c>
      <c r="U325" s="28" t="s">
        <v>749</v>
      </c>
    </row>
    <row r="326" spans="1:21" s="28" customFormat="1" x14ac:dyDescent="0.3">
      <c r="A326" s="15" t="s">
        <v>746</v>
      </c>
      <c r="B326" s="15" t="s">
        <v>1582</v>
      </c>
      <c r="C326" s="16" t="s">
        <v>1483</v>
      </c>
      <c r="D326" s="17">
        <v>3525.91</v>
      </c>
      <c r="E326" s="17">
        <v>435.4</v>
      </c>
      <c r="F326" s="18">
        <v>3961.31</v>
      </c>
      <c r="G326" s="17">
        <v>0</v>
      </c>
      <c r="H326" s="17">
        <f t="shared" si="35"/>
        <v>3961.31</v>
      </c>
      <c r="I326" s="17">
        <f t="shared" si="36"/>
        <v>633.80960000000005</v>
      </c>
      <c r="J326" s="17">
        <f t="shared" si="38"/>
        <v>4595.1196</v>
      </c>
      <c r="K326" s="19" t="s">
        <v>797</v>
      </c>
      <c r="L326" s="35" t="s">
        <v>1381</v>
      </c>
      <c r="M326" s="28" t="s">
        <v>1500</v>
      </c>
      <c r="N326" s="30">
        <v>2018</v>
      </c>
      <c r="O326" s="31" t="s">
        <v>1583</v>
      </c>
      <c r="P326" s="20" t="s">
        <v>1317</v>
      </c>
      <c r="Q326" s="4" t="e">
        <f>VLOOKUP(N326,Base!$E:$M,8,FALSE)</f>
        <v>#N/A</v>
      </c>
      <c r="R326" s="4" t="e">
        <f>VLOOKUP(O326,Base!$E:$M,8,FALSE)</f>
        <v>#N/A</v>
      </c>
      <c r="S326" s="4" t="e">
        <f>VLOOKUP(Q326,Base!$D:$M,9,FALSE)</f>
        <v>#N/A</v>
      </c>
      <c r="T326" s="30">
        <v>2018</v>
      </c>
      <c r="U326" s="28" t="s">
        <v>1500</v>
      </c>
    </row>
    <row r="327" spans="1:21" s="28" customFormat="1" x14ac:dyDescent="0.3">
      <c r="A327" s="15" t="s">
        <v>746</v>
      </c>
      <c r="B327" s="15" t="s">
        <v>1584</v>
      </c>
      <c r="C327" s="16" t="s">
        <v>1483</v>
      </c>
      <c r="D327" s="17">
        <v>16847.349999999999</v>
      </c>
      <c r="E327" s="17">
        <v>2080.4</v>
      </c>
      <c r="F327" s="18">
        <v>18927.75</v>
      </c>
      <c r="G327" s="17">
        <v>0</v>
      </c>
      <c r="H327" s="17">
        <f t="shared" si="35"/>
        <v>18927.75</v>
      </c>
      <c r="I327" s="17">
        <f t="shared" si="36"/>
        <v>3028.44</v>
      </c>
      <c r="J327" s="17">
        <f t="shared" si="38"/>
        <v>21956.19</v>
      </c>
      <c r="K327" s="19" t="s">
        <v>718</v>
      </c>
      <c r="L327" s="32" t="s">
        <v>86</v>
      </c>
      <c r="M327" s="28" t="s">
        <v>749</v>
      </c>
      <c r="N327" s="30">
        <v>2018</v>
      </c>
      <c r="O327" s="31" t="s">
        <v>470</v>
      </c>
      <c r="P327" s="20" t="s">
        <v>1585</v>
      </c>
      <c r="Q327" s="4" t="e">
        <f>VLOOKUP(N327,Base!$E:$M,8,FALSE)</f>
        <v>#N/A</v>
      </c>
      <c r="R327" s="4">
        <f>VLOOKUP(O327,Base!$E:$M,8,FALSE)</f>
        <v>2018</v>
      </c>
      <c r="T327" s="30">
        <v>2018</v>
      </c>
      <c r="U327" s="28" t="s">
        <v>749</v>
      </c>
    </row>
    <row r="328" spans="1:21" s="28" customFormat="1" x14ac:dyDescent="0.3">
      <c r="A328" s="15" t="s">
        <v>746</v>
      </c>
      <c r="B328" s="15" t="s">
        <v>1586</v>
      </c>
      <c r="C328" s="16" t="s">
        <v>1483</v>
      </c>
      <c r="D328" s="17">
        <v>3525.91</v>
      </c>
      <c r="E328" s="17">
        <v>435.4</v>
      </c>
      <c r="F328" s="18">
        <v>3961.31</v>
      </c>
      <c r="G328" s="17">
        <v>0</v>
      </c>
      <c r="H328" s="17">
        <f t="shared" si="35"/>
        <v>3961.31</v>
      </c>
      <c r="I328" s="17">
        <f t="shared" si="36"/>
        <v>633.80960000000005</v>
      </c>
      <c r="J328" s="17">
        <f t="shared" si="38"/>
        <v>4595.1196</v>
      </c>
      <c r="K328" s="19" t="s">
        <v>797</v>
      </c>
      <c r="L328" s="35" t="s">
        <v>1314</v>
      </c>
      <c r="M328" s="28" t="s">
        <v>1537</v>
      </c>
      <c r="N328" s="30">
        <v>2018</v>
      </c>
      <c r="O328" s="31" t="s">
        <v>1587</v>
      </c>
      <c r="P328" s="20" t="s">
        <v>1317</v>
      </c>
      <c r="Q328" s="4" t="e">
        <f>VLOOKUP(N328,Base!$E:$M,8,FALSE)</f>
        <v>#N/A</v>
      </c>
      <c r="R328" s="4" t="e">
        <f>VLOOKUP(O328,Base!$E:$M,8,FALSE)</f>
        <v>#N/A</v>
      </c>
      <c r="S328" s="4" t="e">
        <f>VLOOKUP(Q328,Base!$D:$M,9,FALSE)</f>
        <v>#N/A</v>
      </c>
      <c r="T328" s="30">
        <v>2018</v>
      </c>
      <c r="U328" s="28" t="s">
        <v>1537</v>
      </c>
    </row>
    <row r="329" spans="1:21" s="28" customFormat="1" x14ac:dyDescent="0.3">
      <c r="A329" s="15" t="s">
        <v>746</v>
      </c>
      <c r="B329" s="15" t="s">
        <v>1588</v>
      </c>
      <c r="C329" s="16" t="s">
        <v>1483</v>
      </c>
      <c r="D329" s="17">
        <v>16847.349999999999</v>
      </c>
      <c r="E329" s="17">
        <v>2080.4</v>
      </c>
      <c r="F329" s="18">
        <v>18927.75</v>
      </c>
      <c r="G329" s="17">
        <v>0</v>
      </c>
      <c r="H329" s="17">
        <f t="shared" si="35"/>
        <v>18927.75</v>
      </c>
      <c r="I329" s="17">
        <f t="shared" si="36"/>
        <v>3028.44</v>
      </c>
      <c r="J329" s="17">
        <f t="shared" si="38"/>
        <v>21956.19</v>
      </c>
      <c r="K329" s="19" t="s">
        <v>718</v>
      </c>
      <c r="L329" s="32" t="s">
        <v>86</v>
      </c>
      <c r="M329" s="28" t="s">
        <v>749</v>
      </c>
      <c r="N329" s="30">
        <v>2018</v>
      </c>
      <c r="O329" s="31" t="s">
        <v>453</v>
      </c>
      <c r="P329" s="20" t="s">
        <v>1589</v>
      </c>
      <c r="Q329" s="4" t="e">
        <f>VLOOKUP(N329,Base!$E:$M,8,FALSE)</f>
        <v>#N/A</v>
      </c>
      <c r="R329" s="4">
        <f>VLOOKUP(O329,Base!$E:$M,8,FALSE)</f>
        <v>2018</v>
      </c>
      <c r="T329" s="30">
        <v>2018</v>
      </c>
      <c r="U329" s="28" t="s">
        <v>749</v>
      </c>
    </row>
    <row r="330" spans="1:21" s="28" customFormat="1" x14ac:dyDescent="0.3">
      <c r="A330" s="15" t="s">
        <v>746</v>
      </c>
      <c r="B330" s="15" t="s">
        <v>1590</v>
      </c>
      <c r="C330" s="16" t="s">
        <v>1483</v>
      </c>
      <c r="D330" s="17">
        <v>3525.91</v>
      </c>
      <c r="E330" s="17">
        <v>435.4</v>
      </c>
      <c r="F330" s="18">
        <v>3961.31</v>
      </c>
      <c r="G330" s="17">
        <v>0</v>
      </c>
      <c r="H330" s="17">
        <f t="shared" ref="H330:H354" si="39">+F330+G330</f>
        <v>3961.31</v>
      </c>
      <c r="I330" s="17">
        <f t="shared" ref="I330:I354" si="40">+H330*0.16</f>
        <v>633.80960000000005</v>
      </c>
      <c r="J330" s="17">
        <f t="shared" si="38"/>
        <v>4595.1196</v>
      </c>
      <c r="K330" s="19" t="s">
        <v>797</v>
      </c>
      <c r="L330" s="35" t="s">
        <v>1381</v>
      </c>
      <c r="M330" s="28" t="s">
        <v>1500</v>
      </c>
      <c r="N330" s="30">
        <v>2018</v>
      </c>
      <c r="O330" s="31" t="s">
        <v>1591</v>
      </c>
      <c r="P330" s="20" t="s">
        <v>1317</v>
      </c>
      <c r="Q330" s="4" t="e">
        <f>VLOOKUP(N330,Base!$E:$M,8,FALSE)</f>
        <v>#N/A</v>
      </c>
      <c r="R330" s="4" t="e">
        <f>VLOOKUP(O330,Base!$E:$M,8,FALSE)</f>
        <v>#N/A</v>
      </c>
      <c r="S330" s="4" t="e">
        <f>VLOOKUP(Q330,Base!$D:$M,9,FALSE)</f>
        <v>#N/A</v>
      </c>
      <c r="T330" s="30">
        <v>2018</v>
      </c>
      <c r="U330" s="28" t="s">
        <v>1500</v>
      </c>
    </row>
    <row r="331" spans="1:21" s="28" customFormat="1" x14ac:dyDescent="0.3">
      <c r="A331" s="15" t="s">
        <v>746</v>
      </c>
      <c r="B331" s="15" t="s">
        <v>1592</v>
      </c>
      <c r="C331" s="16" t="s">
        <v>1483</v>
      </c>
      <c r="D331" s="17">
        <v>16847.349999999999</v>
      </c>
      <c r="E331" s="17">
        <v>2080.4</v>
      </c>
      <c r="F331" s="18">
        <v>18927.75</v>
      </c>
      <c r="G331" s="17">
        <v>0</v>
      </c>
      <c r="H331" s="17">
        <f t="shared" si="39"/>
        <v>18927.75</v>
      </c>
      <c r="I331" s="17">
        <f t="shared" si="40"/>
        <v>3028.44</v>
      </c>
      <c r="J331" s="17">
        <f t="shared" si="38"/>
        <v>21956.19</v>
      </c>
      <c r="K331" s="19" t="s">
        <v>718</v>
      </c>
      <c r="L331" s="32" t="s">
        <v>86</v>
      </c>
      <c r="M331" s="28" t="s">
        <v>749</v>
      </c>
      <c r="N331" s="30">
        <v>2018</v>
      </c>
      <c r="O331" s="31" t="s">
        <v>174</v>
      </c>
      <c r="P331" s="20" t="s">
        <v>1593</v>
      </c>
      <c r="Q331" s="4" t="e">
        <f>VLOOKUP(N331,Base!$E:$M,8,FALSE)</f>
        <v>#N/A</v>
      </c>
      <c r="R331" s="4">
        <f>VLOOKUP(O331,Base!$E:$M,8,FALSE)</f>
        <v>2018</v>
      </c>
      <c r="T331" s="30">
        <v>2018</v>
      </c>
      <c r="U331" s="28" t="s">
        <v>749</v>
      </c>
    </row>
    <row r="332" spans="1:21" s="28" customFormat="1" x14ac:dyDescent="0.3">
      <c r="A332" s="15" t="s">
        <v>746</v>
      </c>
      <c r="B332" s="15" t="s">
        <v>1594</v>
      </c>
      <c r="C332" s="16" t="s">
        <v>1483</v>
      </c>
      <c r="D332" s="17">
        <v>4905.32</v>
      </c>
      <c r="E332" s="17">
        <v>605.73</v>
      </c>
      <c r="F332" s="18">
        <v>5511.05</v>
      </c>
      <c r="G332" s="17">
        <v>0</v>
      </c>
      <c r="H332" s="17">
        <f t="shared" si="39"/>
        <v>5511.05</v>
      </c>
      <c r="I332" s="17">
        <f t="shared" si="40"/>
        <v>881.76800000000003</v>
      </c>
      <c r="J332" s="17">
        <f t="shared" si="38"/>
        <v>6392.8180000000002</v>
      </c>
      <c r="K332" s="19" t="s">
        <v>797</v>
      </c>
      <c r="L332" s="35" t="s">
        <v>1381</v>
      </c>
      <c r="M332" s="28" t="s">
        <v>1487</v>
      </c>
      <c r="N332" s="30">
        <v>2018</v>
      </c>
      <c r="O332" s="31" t="s">
        <v>1595</v>
      </c>
      <c r="P332" s="20" t="s">
        <v>1317</v>
      </c>
      <c r="Q332" s="4" t="e">
        <f>VLOOKUP(N332,Base!$E:$M,8,FALSE)</f>
        <v>#N/A</v>
      </c>
      <c r="R332" s="4" t="e">
        <f>VLOOKUP(O332,Base!$E:$M,8,FALSE)</f>
        <v>#N/A</v>
      </c>
      <c r="S332" s="4" t="e">
        <f>VLOOKUP(Q332,Base!$D:$M,9,FALSE)</f>
        <v>#N/A</v>
      </c>
      <c r="T332" s="30">
        <v>2018</v>
      </c>
      <c r="U332" s="28" t="s">
        <v>1487</v>
      </c>
    </row>
    <row r="333" spans="1:21" s="28" customFormat="1" x14ac:dyDescent="0.3">
      <c r="A333" s="15" t="s">
        <v>746</v>
      </c>
      <c r="B333" s="15" t="s">
        <v>1596</v>
      </c>
      <c r="C333" s="16" t="s">
        <v>1483</v>
      </c>
      <c r="D333" s="17">
        <v>16847.349999999999</v>
      </c>
      <c r="E333" s="17">
        <v>2080.4</v>
      </c>
      <c r="F333" s="18">
        <v>18927.75</v>
      </c>
      <c r="G333" s="17">
        <v>0</v>
      </c>
      <c r="H333" s="17">
        <f t="shared" si="39"/>
        <v>18927.75</v>
      </c>
      <c r="I333" s="17">
        <f t="shared" si="40"/>
        <v>3028.44</v>
      </c>
      <c r="J333" s="17">
        <f t="shared" si="38"/>
        <v>21956.19</v>
      </c>
      <c r="K333" s="19" t="s">
        <v>718</v>
      </c>
      <c r="L333" s="32" t="s">
        <v>86</v>
      </c>
      <c r="M333" s="28" t="s">
        <v>749</v>
      </c>
      <c r="N333" s="30">
        <v>2018</v>
      </c>
      <c r="O333" s="31" t="s">
        <v>435</v>
      </c>
      <c r="P333" s="20" t="s">
        <v>1597</v>
      </c>
      <c r="Q333" s="4" t="e">
        <f>VLOOKUP(N333,Base!$E:$M,8,FALSE)</f>
        <v>#N/A</v>
      </c>
      <c r="R333" s="4">
        <f>VLOOKUP(O333,Base!$E:$M,8,FALSE)</f>
        <v>2018</v>
      </c>
      <c r="T333" s="30">
        <v>2018</v>
      </c>
      <c r="U333" s="28" t="s">
        <v>749</v>
      </c>
    </row>
    <row r="334" spans="1:21" s="28" customFormat="1" x14ac:dyDescent="0.3">
      <c r="A334" s="15" t="s">
        <v>746</v>
      </c>
      <c r="B334" s="15" t="s">
        <v>1598</v>
      </c>
      <c r="C334" s="16" t="s">
        <v>1483</v>
      </c>
      <c r="D334" s="17">
        <v>3525.91</v>
      </c>
      <c r="E334" s="17">
        <v>435.4</v>
      </c>
      <c r="F334" s="18">
        <v>3961.31</v>
      </c>
      <c r="G334" s="17">
        <v>0</v>
      </c>
      <c r="H334" s="17">
        <f t="shared" si="39"/>
        <v>3961.31</v>
      </c>
      <c r="I334" s="17">
        <f t="shared" si="40"/>
        <v>633.80960000000005</v>
      </c>
      <c r="J334" s="17">
        <f t="shared" si="38"/>
        <v>4595.1196</v>
      </c>
      <c r="K334" s="19" t="s">
        <v>797</v>
      </c>
      <c r="L334" s="35" t="s">
        <v>1347</v>
      </c>
      <c r="M334" s="28" t="s">
        <v>1562</v>
      </c>
      <c r="N334" s="30">
        <v>2018</v>
      </c>
      <c r="O334" s="31" t="s">
        <v>1599</v>
      </c>
      <c r="P334" s="20" t="s">
        <v>1317</v>
      </c>
      <c r="Q334" s="4" t="e">
        <f>VLOOKUP(N334,Base!$E:$M,8,FALSE)</f>
        <v>#N/A</v>
      </c>
      <c r="R334" s="4" t="e">
        <f>VLOOKUP(O334,Base!$E:$M,8,FALSE)</f>
        <v>#N/A</v>
      </c>
      <c r="S334" s="4" t="e">
        <f>VLOOKUP(Q334,Base!$D:$M,9,FALSE)</f>
        <v>#N/A</v>
      </c>
      <c r="T334" s="30">
        <v>2018</v>
      </c>
      <c r="U334" s="28" t="s">
        <v>1562</v>
      </c>
    </row>
    <row r="335" spans="1:21" s="28" customFormat="1" x14ac:dyDescent="0.3">
      <c r="A335" s="15" t="s">
        <v>746</v>
      </c>
      <c r="B335" s="15" t="s">
        <v>1600</v>
      </c>
      <c r="C335" s="16" t="s">
        <v>1483</v>
      </c>
      <c r="D335" s="17">
        <v>16847.349999999999</v>
      </c>
      <c r="E335" s="17">
        <v>2080.4</v>
      </c>
      <c r="F335" s="18">
        <v>18927.75</v>
      </c>
      <c r="G335" s="17">
        <v>0</v>
      </c>
      <c r="H335" s="17">
        <f t="shared" si="39"/>
        <v>18927.75</v>
      </c>
      <c r="I335" s="17">
        <f t="shared" si="40"/>
        <v>3028.44</v>
      </c>
      <c r="J335" s="17">
        <f t="shared" si="38"/>
        <v>21956.19</v>
      </c>
      <c r="K335" s="19" t="s">
        <v>718</v>
      </c>
      <c r="L335" s="32" t="s">
        <v>86</v>
      </c>
      <c r="M335" s="28" t="s">
        <v>749</v>
      </c>
      <c r="N335" s="30">
        <v>2018</v>
      </c>
      <c r="O335" s="31" t="s">
        <v>1601</v>
      </c>
      <c r="P335" s="20" t="s">
        <v>1602</v>
      </c>
      <c r="Q335" s="4" t="e">
        <f>VLOOKUP(N335,Base!$E:$M,8,FALSE)</f>
        <v>#N/A</v>
      </c>
      <c r="R335" s="4">
        <f>VLOOKUP(O335,Base!$E:$M,8,FALSE)</f>
        <v>2018</v>
      </c>
      <c r="S335" s="4" t="e">
        <f>VLOOKUP(Q335,Base!$D:$M,9,FALSE)</f>
        <v>#N/A</v>
      </c>
      <c r="T335" s="30">
        <v>2018</v>
      </c>
      <c r="U335" s="28" t="s">
        <v>749</v>
      </c>
    </row>
    <row r="336" spans="1:21" s="28" customFormat="1" x14ac:dyDescent="0.3">
      <c r="A336" s="15" t="s">
        <v>746</v>
      </c>
      <c r="B336" s="15" t="s">
        <v>1603</v>
      </c>
      <c r="C336" s="16" t="s">
        <v>1483</v>
      </c>
      <c r="D336" s="17">
        <v>3525.91</v>
      </c>
      <c r="E336" s="17">
        <v>435.4</v>
      </c>
      <c r="F336" s="18">
        <v>3961.31</v>
      </c>
      <c r="G336" s="17">
        <v>0</v>
      </c>
      <c r="H336" s="17">
        <f t="shared" si="39"/>
        <v>3961.31</v>
      </c>
      <c r="I336" s="17">
        <f t="shared" si="40"/>
        <v>633.80960000000005</v>
      </c>
      <c r="J336" s="17">
        <f t="shared" si="38"/>
        <v>4595.1196</v>
      </c>
      <c r="K336" s="19" t="s">
        <v>797</v>
      </c>
      <c r="L336" s="35" t="s">
        <v>1347</v>
      </c>
      <c r="M336" s="28" t="s">
        <v>1562</v>
      </c>
      <c r="N336" s="30">
        <v>2018</v>
      </c>
      <c r="O336" s="31" t="s">
        <v>1604</v>
      </c>
      <c r="P336" s="20" t="s">
        <v>1317</v>
      </c>
      <c r="Q336" s="4" t="e">
        <f>VLOOKUP(N336,Base!$E:$M,8,FALSE)</f>
        <v>#N/A</v>
      </c>
      <c r="R336" s="4" t="e">
        <f>VLOOKUP(O336,Base!$E:$M,8,FALSE)</f>
        <v>#N/A</v>
      </c>
      <c r="S336" s="4" t="e">
        <f>VLOOKUP(Q336,Base!$D:$M,9,FALSE)</f>
        <v>#N/A</v>
      </c>
      <c r="T336" s="30">
        <v>2018</v>
      </c>
      <c r="U336" s="28" t="s">
        <v>1562</v>
      </c>
    </row>
    <row r="337" spans="1:21" s="28" customFormat="1" x14ac:dyDescent="0.3">
      <c r="A337" s="15" t="s">
        <v>746</v>
      </c>
      <c r="B337" s="15" t="s">
        <v>1605</v>
      </c>
      <c r="C337" s="16" t="s">
        <v>1483</v>
      </c>
      <c r="D337" s="17">
        <v>16847.349999999999</v>
      </c>
      <c r="E337" s="17">
        <v>2080.4</v>
      </c>
      <c r="F337" s="18">
        <v>18927.75</v>
      </c>
      <c r="G337" s="17">
        <v>0</v>
      </c>
      <c r="H337" s="17">
        <f t="shared" si="39"/>
        <v>18927.75</v>
      </c>
      <c r="I337" s="17">
        <f t="shared" si="40"/>
        <v>3028.44</v>
      </c>
      <c r="J337" s="17">
        <f t="shared" si="38"/>
        <v>21956.19</v>
      </c>
      <c r="K337" s="19" t="s">
        <v>718</v>
      </c>
      <c r="L337" s="32" t="s">
        <v>86</v>
      </c>
      <c r="M337" s="28" t="s">
        <v>749</v>
      </c>
      <c r="N337" s="30">
        <v>2018</v>
      </c>
      <c r="O337" s="31" t="s">
        <v>1606</v>
      </c>
      <c r="P337" s="20" t="s">
        <v>1607</v>
      </c>
      <c r="Q337" s="4" t="e">
        <f>VLOOKUP(N337,Base!$E:$M,8,FALSE)</f>
        <v>#N/A</v>
      </c>
      <c r="R337" s="4">
        <f>VLOOKUP(O337,Base!$E:$M,8,FALSE)</f>
        <v>2018</v>
      </c>
      <c r="S337" s="4" t="e">
        <f>VLOOKUP(Q337,Base!$D:$M,9,FALSE)</f>
        <v>#N/A</v>
      </c>
      <c r="T337" s="30">
        <v>2018</v>
      </c>
      <c r="U337" s="28" t="s">
        <v>749</v>
      </c>
    </row>
    <row r="338" spans="1:21" s="28" customFormat="1" x14ac:dyDescent="0.3">
      <c r="A338" s="15" t="s">
        <v>746</v>
      </c>
      <c r="B338" s="15" t="s">
        <v>1608</v>
      </c>
      <c r="C338" s="16" t="s">
        <v>1483</v>
      </c>
      <c r="D338" s="17">
        <v>3525.91</v>
      </c>
      <c r="E338" s="17">
        <v>435.4</v>
      </c>
      <c r="F338" s="18">
        <v>3961.31</v>
      </c>
      <c r="G338" s="17">
        <v>0</v>
      </c>
      <c r="H338" s="17">
        <f t="shared" si="39"/>
        <v>3961.31</v>
      </c>
      <c r="I338" s="17">
        <f t="shared" si="40"/>
        <v>633.80960000000005</v>
      </c>
      <c r="J338" s="17">
        <f t="shared" si="38"/>
        <v>4595.1196</v>
      </c>
      <c r="K338" s="19" t="s">
        <v>797</v>
      </c>
      <c r="L338" s="35" t="s">
        <v>1347</v>
      </c>
      <c r="M338" s="28" t="s">
        <v>1562</v>
      </c>
      <c r="N338" s="30">
        <v>2018</v>
      </c>
      <c r="O338" s="31" t="s">
        <v>1609</v>
      </c>
      <c r="P338" s="20" t="s">
        <v>1317</v>
      </c>
      <c r="Q338" s="4" t="e">
        <f>VLOOKUP(N338,Base!$E:$M,8,FALSE)</f>
        <v>#N/A</v>
      </c>
      <c r="R338" s="4" t="e">
        <f>VLOOKUP(O338,Base!$E:$M,8,FALSE)</f>
        <v>#N/A</v>
      </c>
      <c r="S338" s="4" t="e">
        <f>VLOOKUP(Q338,Base!$D:$M,9,FALSE)</f>
        <v>#N/A</v>
      </c>
      <c r="T338" s="30">
        <v>2018</v>
      </c>
      <c r="U338" s="28" t="s">
        <v>1562</v>
      </c>
    </row>
    <row r="339" spans="1:21" s="28" customFormat="1" x14ac:dyDescent="0.3">
      <c r="A339" s="15" t="s">
        <v>746</v>
      </c>
      <c r="B339" s="15" t="s">
        <v>1610</v>
      </c>
      <c r="C339" s="16" t="s">
        <v>1483</v>
      </c>
      <c r="D339" s="17">
        <v>16847.349999999999</v>
      </c>
      <c r="E339" s="17">
        <v>2080.4</v>
      </c>
      <c r="F339" s="18">
        <v>18927.75</v>
      </c>
      <c r="G339" s="17">
        <v>0</v>
      </c>
      <c r="H339" s="17">
        <f t="shared" si="39"/>
        <v>18927.75</v>
      </c>
      <c r="I339" s="17">
        <f t="shared" si="40"/>
        <v>3028.44</v>
      </c>
      <c r="J339" s="17">
        <f t="shared" si="38"/>
        <v>21956.19</v>
      </c>
      <c r="K339" s="19" t="s">
        <v>718</v>
      </c>
      <c r="L339" s="32" t="s">
        <v>86</v>
      </c>
      <c r="M339" s="28" t="s">
        <v>749</v>
      </c>
      <c r="N339" s="30">
        <v>2018</v>
      </c>
      <c r="O339" s="31" t="s">
        <v>1611</v>
      </c>
      <c r="P339" s="20" t="s">
        <v>1612</v>
      </c>
      <c r="Q339" s="4" t="e">
        <f>VLOOKUP(N339,Base!$E:$M,8,FALSE)</f>
        <v>#N/A</v>
      </c>
      <c r="R339" s="4">
        <f>VLOOKUP(O339,Base!$E:$M,8,FALSE)</f>
        <v>2018</v>
      </c>
      <c r="S339" s="4" t="e">
        <f>VLOOKUP(Q339,Base!$D:$M,9,FALSE)</f>
        <v>#N/A</v>
      </c>
      <c r="T339" s="30">
        <v>2018</v>
      </c>
      <c r="U339" s="28" t="s">
        <v>749</v>
      </c>
    </row>
    <row r="340" spans="1:21" s="28" customFormat="1" x14ac:dyDescent="0.3">
      <c r="A340" s="15" t="s">
        <v>746</v>
      </c>
      <c r="B340" s="15" t="s">
        <v>1613</v>
      </c>
      <c r="C340" s="16" t="s">
        <v>1483</v>
      </c>
      <c r="D340" s="17">
        <v>3525.91</v>
      </c>
      <c r="E340" s="17">
        <v>435.4</v>
      </c>
      <c r="F340" s="18">
        <v>3961.31</v>
      </c>
      <c r="G340" s="17">
        <v>0</v>
      </c>
      <c r="H340" s="17">
        <f t="shared" si="39"/>
        <v>3961.31</v>
      </c>
      <c r="I340" s="17">
        <f t="shared" si="40"/>
        <v>633.80960000000005</v>
      </c>
      <c r="J340" s="17">
        <f t="shared" si="38"/>
        <v>4595.1196</v>
      </c>
      <c r="K340" s="19" t="s">
        <v>797</v>
      </c>
      <c r="L340" s="35" t="s">
        <v>1347</v>
      </c>
      <c r="M340" s="28" t="s">
        <v>1562</v>
      </c>
      <c r="N340" s="30">
        <v>2018</v>
      </c>
      <c r="O340" s="31" t="s">
        <v>1614</v>
      </c>
      <c r="P340" s="20" t="s">
        <v>1317</v>
      </c>
      <c r="Q340" s="4" t="e">
        <f>VLOOKUP(N340,Base!$E:$M,8,FALSE)</f>
        <v>#N/A</v>
      </c>
      <c r="R340" s="4" t="e">
        <f>VLOOKUP(O340,Base!$E:$M,8,FALSE)</f>
        <v>#N/A</v>
      </c>
      <c r="S340" s="4" t="e">
        <f>VLOOKUP(Q340,Base!$D:$M,9,FALSE)</f>
        <v>#N/A</v>
      </c>
      <c r="T340" s="30">
        <v>2018</v>
      </c>
      <c r="U340" s="28" t="s">
        <v>1562</v>
      </c>
    </row>
    <row r="341" spans="1:21" s="28" customFormat="1" x14ac:dyDescent="0.3">
      <c r="A341" s="15" t="s">
        <v>746</v>
      </c>
      <c r="B341" s="15" t="s">
        <v>1615</v>
      </c>
      <c r="C341" s="16" t="s">
        <v>1483</v>
      </c>
      <c r="D341" s="17">
        <v>16847.349999999999</v>
      </c>
      <c r="E341" s="17">
        <v>2080.4</v>
      </c>
      <c r="F341" s="18">
        <v>18927.75</v>
      </c>
      <c r="G341" s="17">
        <v>0</v>
      </c>
      <c r="H341" s="17">
        <f t="shared" si="39"/>
        <v>18927.75</v>
      </c>
      <c r="I341" s="17">
        <f t="shared" si="40"/>
        <v>3028.44</v>
      </c>
      <c r="J341" s="17">
        <f t="shared" si="38"/>
        <v>21956.19</v>
      </c>
      <c r="K341" s="19" t="s">
        <v>718</v>
      </c>
      <c r="L341" s="32" t="s">
        <v>86</v>
      </c>
      <c r="M341" s="28" t="s">
        <v>749</v>
      </c>
      <c r="N341" s="30">
        <v>2018</v>
      </c>
      <c r="O341" s="31" t="s">
        <v>1616</v>
      </c>
      <c r="P341" s="20" t="s">
        <v>1617</v>
      </c>
      <c r="Q341" s="4" t="e">
        <f>VLOOKUP(N341,Base!$E:$M,8,FALSE)</f>
        <v>#N/A</v>
      </c>
      <c r="R341" s="4">
        <f>VLOOKUP(O341,Base!$E:$M,8,FALSE)</f>
        <v>2018</v>
      </c>
      <c r="S341" s="4" t="e">
        <f>VLOOKUP(Q341,Base!$D:$M,9,FALSE)</f>
        <v>#N/A</v>
      </c>
      <c r="T341" s="30">
        <v>2018</v>
      </c>
      <c r="U341" s="28" t="s">
        <v>749</v>
      </c>
    </row>
    <row r="342" spans="1:21" s="28" customFormat="1" x14ac:dyDescent="0.3">
      <c r="A342" s="15" t="s">
        <v>746</v>
      </c>
      <c r="B342" s="15" t="s">
        <v>1618</v>
      </c>
      <c r="C342" s="16" t="s">
        <v>1483</v>
      </c>
      <c r="D342" s="17">
        <v>3525.91</v>
      </c>
      <c r="E342" s="17">
        <v>435.4</v>
      </c>
      <c r="F342" s="18">
        <v>3961.31</v>
      </c>
      <c r="G342" s="17">
        <v>0</v>
      </c>
      <c r="H342" s="17">
        <f t="shared" si="39"/>
        <v>3961.31</v>
      </c>
      <c r="I342" s="17">
        <f t="shared" si="40"/>
        <v>633.80960000000005</v>
      </c>
      <c r="J342" s="17">
        <f t="shared" si="38"/>
        <v>4595.1196</v>
      </c>
      <c r="K342" s="19" t="s">
        <v>797</v>
      </c>
      <c r="L342" s="35" t="s">
        <v>1347</v>
      </c>
      <c r="M342" s="28" t="s">
        <v>1562</v>
      </c>
      <c r="N342" s="30">
        <v>2018</v>
      </c>
      <c r="O342" s="31" t="s">
        <v>1619</v>
      </c>
      <c r="P342" s="20" t="s">
        <v>1317</v>
      </c>
      <c r="Q342" s="4" t="e">
        <f>VLOOKUP(N342,Base!$E:$M,8,FALSE)</f>
        <v>#N/A</v>
      </c>
      <c r="R342" s="4" t="e">
        <f>VLOOKUP(O342,Base!$E:$M,8,FALSE)</f>
        <v>#N/A</v>
      </c>
      <c r="S342" s="4" t="e">
        <f>VLOOKUP(Q342,Base!$D:$M,9,FALSE)</f>
        <v>#N/A</v>
      </c>
      <c r="T342" s="30">
        <v>2018</v>
      </c>
      <c r="U342" s="28" t="s">
        <v>1562</v>
      </c>
    </row>
    <row r="343" spans="1:21" s="28" customFormat="1" x14ac:dyDescent="0.3">
      <c r="A343" s="15" t="s">
        <v>746</v>
      </c>
      <c r="B343" s="15" t="s">
        <v>1620</v>
      </c>
      <c r="C343" s="16" t="s">
        <v>1483</v>
      </c>
      <c r="D343" s="17">
        <v>16847.349999999999</v>
      </c>
      <c r="E343" s="17">
        <v>2080.4</v>
      </c>
      <c r="F343" s="18">
        <v>18927.75</v>
      </c>
      <c r="G343" s="17">
        <v>0</v>
      </c>
      <c r="H343" s="17">
        <f t="shared" si="39"/>
        <v>18927.75</v>
      </c>
      <c r="I343" s="17">
        <f t="shared" si="40"/>
        <v>3028.44</v>
      </c>
      <c r="J343" s="17">
        <f t="shared" si="38"/>
        <v>21956.19</v>
      </c>
      <c r="K343" s="19" t="s">
        <v>718</v>
      </c>
      <c r="L343" s="32" t="s">
        <v>86</v>
      </c>
      <c r="M343" s="28" t="s">
        <v>749</v>
      </c>
      <c r="N343" s="30">
        <v>2018</v>
      </c>
      <c r="O343" s="31" t="s">
        <v>1621</v>
      </c>
      <c r="P343" s="20" t="s">
        <v>1622</v>
      </c>
      <c r="Q343" s="4" t="e">
        <f>VLOOKUP(N343,Base!$E:$M,8,FALSE)</f>
        <v>#N/A</v>
      </c>
      <c r="R343" s="4">
        <f>VLOOKUP(O343,Base!$E:$M,8,FALSE)</f>
        <v>2018</v>
      </c>
      <c r="S343" s="4" t="e">
        <f>VLOOKUP(Q343,Base!$D:$M,9,FALSE)</f>
        <v>#N/A</v>
      </c>
      <c r="T343" s="30">
        <v>2018</v>
      </c>
      <c r="U343" s="28" t="s">
        <v>749</v>
      </c>
    </row>
    <row r="344" spans="1:21" s="28" customFormat="1" x14ac:dyDescent="0.3">
      <c r="A344" s="15" t="s">
        <v>746</v>
      </c>
      <c r="B344" s="15" t="s">
        <v>1623</v>
      </c>
      <c r="C344" s="16" t="s">
        <v>1483</v>
      </c>
      <c r="D344" s="17">
        <v>3525.91</v>
      </c>
      <c r="E344" s="17">
        <v>435.4</v>
      </c>
      <c r="F344" s="18">
        <v>3961.31</v>
      </c>
      <c r="G344" s="17">
        <v>0</v>
      </c>
      <c r="H344" s="17">
        <f t="shared" si="39"/>
        <v>3961.31</v>
      </c>
      <c r="I344" s="17">
        <f t="shared" si="40"/>
        <v>633.80960000000005</v>
      </c>
      <c r="J344" s="17">
        <f t="shared" ref="J344:J354" si="41">+H344+I344</f>
        <v>4595.1196</v>
      </c>
      <c r="K344" s="19" t="s">
        <v>797</v>
      </c>
      <c r="L344" s="35" t="s">
        <v>1347</v>
      </c>
      <c r="M344" s="28" t="s">
        <v>1562</v>
      </c>
      <c r="N344" s="30">
        <v>2018</v>
      </c>
      <c r="O344" s="31" t="s">
        <v>1624</v>
      </c>
      <c r="P344" s="20" t="s">
        <v>1317</v>
      </c>
      <c r="Q344" s="4" t="e">
        <f>VLOOKUP(N344,Base!$E:$M,8,FALSE)</f>
        <v>#N/A</v>
      </c>
      <c r="R344" s="4" t="e">
        <f>VLOOKUP(O344,Base!$E:$M,8,FALSE)</f>
        <v>#N/A</v>
      </c>
      <c r="S344" s="4" t="e">
        <f>VLOOKUP(Q344,Base!$D:$M,9,FALSE)</f>
        <v>#N/A</v>
      </c>
      <c r="T344" s="30">
        <v>2018</v>
      </c>
      <c r="U344" s="28" t="s">
        <v>1562</v>
      </c>
    </row>
    <row r="345" spans="1:21" s="28" customFormat="1" x14ac:dyDescent="0.3">
      <c r="A345" s="15" t="s">
        <v>746</v>
      </c>
      <c r="B345" s="15" t="s">
        <v>1625</v>
      </c>
      <c r="C345" s="16" t="s">
        <v>1483</v>
      </c>
      <c r="D345" s="17">
        <v>16847.349999999999</v>
      </c>
      <c r="E345" s="17">
        <v>2080.4</v>
      </c>
      <c r="F345" s="18">
        <v>18927.75</v>
      </c>
      <c r="G345" s="17">
        <v>0</v>
      </c>
      <c r="H345" s="17">
        <f t="shared" si="39"/>
        <v>18927.75</v>
      </c>
      <c r="I345" s="17">
        <f t="shared" si="40"/>
        <v>3028.44</v>
      </c>
      <c r="J345" s="17">
        <f t="shared" si="41"/>
        <v>21956.19</v>
      </c>
      <c r="K345" s="19" t="s">
        <v>718</v>
      </c>
      <c r="L345" s="32" t="s">
        <v>86</v>
      </c>
      <c r="M345" s="28" t="s">
        <v>749</v>
      </c>
      <c r="N345" s="30">
        <v>2018</v>
      </c>
      <c r="O345" s="31" t="s">
        <v>1626</v>
      </c>
      <c r="P345" s="20" t="s">
        <v>1627</v>
      </c>
      <c r="Q345" s="4" t="e">
        <f>VLOOKUP(N345,Base!$E:$M,8,FALSE)</f>
        <v>#N/A</v>
      </c>
      <c r="R345" s="4">
        <f>VLOOKUP(O345,Base!$E:$M,8,FALSE)</f>
        <v>2018</v>
      </c>
      <c r="S345" s="4" t="e">
        <f>VLOOKUP(Q345,Base!$D:$M,9,FALSE)</f>
        <v>#N/A</v>
      </c>
      <c r="T345" s="30">
        <v>2018</v>
      </c>
      <c r="U345" s="28" t="s">
        <v>749</v>
      </c>
    </row>
    <row r="346" spans="1:21" s="28" customFormat="1" x14ac:dyDescent="0.3">
      <c r="A346" s="15" t="s">
        <v>746</v>
      </c>
      <c r="B346" s="15" t="s">
        <v>1628</v>
      </c>
      <c r="C346" s="16" t="s">
        <v>1483</v>
      </c>
      <c r="D346" s="17">
        <v>3525.91</v>
      </c>
      <c r="E346" s="17">
        <v>435.4</v>
      </c>
      <c r="F346" s="18">
        <v>3961.31</v>
      </c>
      <c r="G346" s="17">
        <v>0</v>
      </c>
      <c r="H346" s="17">
        <f t="shared" si="39"/>
        <v>3961.31</v>
      </c>
      <c r="I346" s="17">
        <f t="shared" si="40"/>
        <v>633.80960000000005</v>
      </c>
      <c r="J346" s="17">
        <f t="shared" si="41"/>
        <v>4595.1196</v>
      </c>
      <c r="K346" s="19" t="s">
        <v>797</v>
      </c>
      <c r="L346" s="35" t="s">
        <v>1347</v>
      </c>
      <c r="M346" s="28" t="s">
        <v>1562</v>
      </c>
      <c r="N346" s="30">
        <v>2018</v>
      </c>
      <c r="O346" s="31" t="s">
        <v>1629</v>
      </c>
      <c r="P346" s="20" t="s">
        <v>1317</v>
      </c>
      <c r="Q346" s="4" t="e">
        <f>VLOOKUP(N346,Base!$E:$M,8,FALSE)</f>
        <v>#N/A</v>
      </c>
      <c r="R346" s="4" t="e">
        <f>VLOOKUP(O346,Base!$E:$M,8,FALSE)</f>
        <v>#N/A</v>
      </c>
      <c r="S346" s="4" t="e">
        <f>VLOOKUP(Q346,Base!$D:$M,9,FALSE)</f>
        <v>#N/A</v>
      </c>
      <c r="T346" s="30">
        <v>2018</v>
      </c>
      <c r="U346" s="28" t="s">
        <v>1562</v>
      </c>
    </row>
    <row r="347" spans="1:21" s="28" customFormat="1" x14ac:dyDescent="0.3">
      <c r="A347" s="15" t="s">
        <v>746</v>
      </c>
      <c r="B347" s="15" t="s">
        <v>1630</v>
      </c>
      <c r="C347" s="16" t="s">
        <v>1483</v>
      </c>
      <c r="D347" s="17">
        <v>16847.349999999999</v>
      </c>
      <c r="E347" s="17">
        <v>2080.4</v>
      </c>
      <c r="F347" s="18">
        <v>18927.75</v>
      </c>
      <c r="G347" s="17">
        <v>0</v>
      </c>
      <c r="H347" s="17">
        <f t="shared" si="39"/>
        <v>18927.75</v>
      </c>
      <c r="I347" s="17">
        <f t="shared" si="40"/>
        <v>3028.44</v>
      </c>
      <c r="J347" s="17">
        <f t="shared" si="41"/>
        <v>21956.19</v>
      </c>
      <c r="K347" s="19" t="s">
        <v>718</v>
      </c>
      <c r="L347" s="32" t="s">
        <v>86</v>
      </c>
      <c r="M347" s="28" t="s">
        <v>749</v>
      </c>
      <c r="N347" s="30">
        <v>2018</v>
      </c>
      <c r="O347" s="31" t="s">
        <v>1631</v>
      </c>
      <c r="P347" s="20" t="s">
        <v>1632</v>
      </c>
      <c r="Q347" s="4" t="e">
        <f>VLOOKUP(N347,Base!$E:$M,8,FALSE)</f>
        <v>#N/A</v>
      </c>
      <c r="R347" s="4">
        <f>VLOOKUP(O347,Base!$E:$M,8,FALSE)</f>
        <v>2018</v>
      </c>
      <c r="S347" s="4" t="e">
        <f>VLOOKUP(Q347,Base!$D:$M,9,FALSE)</f>
        <v>#N/A</v>
      </c>
      <c r="T347" s="30">
        <v>2018</v>
      </c>
      <c r="U347" s="28" t="s">
        <v>749</v>
      </c>
    </row>
    <row r="348" spans="1:21" s="28" customFormat="1" x14ac:dyDescent="0.3">
      <c r="A348" s="15" t="s">
        <v>746</v>
      </c>
      <c r="B348" s="15" t="s">
        <v>1633</v>
      </c>
      <c r="C348" s="16" t="s">
        <v>1483</v>
      </c>
      <c r="D348" s="17">
        <v>3525.91</v>
      </c>
      <c r="E348" s="17">
        <v>435.4</v>
      </c>
      <c r="F348" s="18">
        <v>3961.31</v>
      </c>
      <c r="G348" s="17">
        <v>0</v>
      </c>
      <c r="H348" s="17">
        <f t="shared" si="39"/>
        <v>3961.31</v>
      </c>
      <c r="I348" s="17">
        <f t="shared" si="40"/>
        <v>633.80960000000005</v>
      </c>
      <c r="J348" s="17">
        <f t="shared" si="41"/>
        <v>4595.1196</v>
      </c>
      <c r="K348" s="19" t="s">
        <v>797</v>
      </c>
      <c r="L348" s="35" t="s">
        <v>1347</v>
      </c>
      <c r="M348" s="28" t="s">
        <v>1562</v>
      </c>
      <c r="N348" s="30">
        <v>2018</v>
      </c>
      <c r="O348" s="31" t="s">
        <v>1634</v>
      </c>
      <c r="P348" s="20" t="s">
        <v>1317</v>
      </c>
      <c r="Q348" s="4" t="e">
        <f>VLOOKUP(N348,Base!$E:$M,8,FALSE)</f>
        <v>#N/A</v>
      </c>
      <c r="R348" s="4" t="e">
        <f>VLOOKUP(O348,Base!$E:$M,8,FALSE)</f>
        <v>#N/A</v>
      </c>
      <c r="S348" s="4" t="e">
        <f>VLOOKUP(Q348,Base!$D:$M,9,FALSE)</f>
        <v>#N/A</v>
      </c>
      <c r="T348" s="30">
        <v>2018</v>
      </c>
      <c r="U348" s="28" t="s">
        <v>1562</v>
      </c>
    </row>
    <row r="349" spans="1:21" s="28" customFormat="1" x14ac:dyDescent="0.3">
      <c r="A349" s="15" t="s">
        <v>746</v>
      </c>
      <c r="B349" s="15" t="s">
        <v>1635</v>
      </c>
      <c r="C349" s="16" t="s">
        <v>1483</v>
      </c>
      <c r="D349" s="17">
        <v>16847.349999999999</v>
      </c>
      <c r="E349" s="17">
        <v>2080.4</v>
      </c>
      <c r="F349" s="18">
        <v>18927.75</v>
      </c>
      <c r="G349" s="17">
        <v>0</v>
      </c>
      <c r="H349" s="17">
        <f t="shared" si="39"/>
        <v>18927.75</v>
      </c>
      <c r="I349" s="17">
        <f t="shared" si="40"/>
        <v>3028.44</v>
      </c>
      <c r="J349" s="17">
        <f t="shared" si="41"/>
        <v>21956.19</v>
      </c>
      <c r="K349" s="19" t="s">
        <v>718</v>
      </c>
      <c r="L349" s="32" t="s">
        <v>86</v>
      </c>
      <c r="M349" s="28" t="s">
        <v>749</v>
      </c>
      <c r="N349" s="30">
        <v>2018</v>
      </c>
      <c r="O349" s="31" t="s">
        <v>1636</v>
      </c>
      <c r="P349" s="20" t="s">
        <v>1637</v>
      </c>
      <c r="Q349" s="4" t="e">
        <f>VLOOKUP(N349,Base!$E:$M,8,FALSE)</f>
        <v>#N/A</v>
      </c>
      <c r="R349" s="4">
        <f>VLOOKUP(O349,Base!$E:$M,8,FALSE)</f>
        <v>2018</v>
      </c>
      <c r="S349" s="4" t="e">
        <f>VLOOKUP(Q349,Base!$D:$M,9,FALSE)</f>
        <v>#N/A</v>
      </c>
      <c r="T349" s="30">
        <v>2018</v>
      </c>
      <c r="U349" s="28" t="s">
        <v>749</v>
      </c>
    </row>
    <row r="350" spans="1:21" s="28" customFormat="1" x14ac:dyDescent="0.3">
      <c r="A350" s="15" t="s">
        <v>746</v>
      </c>
      <c r="B350" s="15" t="s">
        <v>1638</v>
      </c>
      <c r="C350" s="16" t="s">
        <v>1483</v>
      </c>
      <c r="D350" s="17">
        <v>3525.91</v>
      </c>
      <c r="E350" s="17">
        <v>435.4</v>
      </c>
      <c r="F350" s="18">
        <v>3961.31</v>
      </c>
      <c r="G350" s="17">
        <v>0</v>
      </c>
      <c r="H350" s="17">
        <f t="shared" si="39"/>
        <v>3961.31</v>
      </c>
      <c r="I350" s="17">
        <f t="shared" si="40"/>
        <v>633.80960000000005</v>
      </c>
      <c r="J350" s="17">
        <f t="shared" si="41"/>
        <v>4595.1196</v>
      </c>
      <c r="K350" s="19" t="s">
        <v>797</v>
      </c>
      <c r="L350" s="35" t="s">
        <v>1314</v>
      </c>
      <c r="M350" s="28" t="s">
        <v>1537</v>
      </c>
      <c r="N350" s="30">
        <v>2018</v>
      </c>
      <c r="O350" s="31" t="s">
        <v>1639</v>
      </c>
      <c r="P350" s="20" t="s">
        <v>1317</v>
      </c>
      <c r="Q350" s="4" t="e">
        <f>VLOOKUP(N350,Base!$E:$M,8,FALSE)</f>
        <v>#N/A</v>
      </c>
      <c r="R350" s="4" t="e">
        <f>VLOOKUP(O350,Base!$E:$M,8,FALSE)</f>
        <v>#N/A</v>
      </c>
      <c r="S350" s="4" t="e">
        <f>VLOOKUP(Q350,Base!$D:$M,9,FALSE)</f>
        <v>#N/A</v>
      </c>
      <c r="T350" s="30">
        <v>2018</v>
      </c>
      <c r="U350" s="28" t="s">
        <v>1537</v>
      </c>
    </row>
    <row r="351" spans="1:21" s="28" customFormat="1" x14ac:dyDescent="0.3">
      <c r="A351" s="15" t="s">
        <v>746</v>
      </c>
      <c r="B351" s="15" t="s">
        <v>1640</v>
      </c>
      <c r="C351" s="16" t="s">
        <v>1483</v>
      </c>
      <c r="D351" s="17">
        <v>16847.349999999999</v>
      </c>
      <c r="E351" s="17">
        <v>2080.4</v>
      </c>
      <c r="F351" s="18">
        <v>18927.75</v>
      </c>
      <c r="G351" s="17">
        <v>0</v>
      </c>
      <c r="H351" s="17">
        <f t="shared" si="39"/>
        <v>18927.75</v>
      </c>
      <c r="I351" s="17">
        <f t="shared" si="40"/>
        <v>3028.44</v>
      </c>
      <c r="J351" s="17">
        <f t="shared" si="41"/>
        <v>21956.19</v>
      </c>
      <c r="K351" s="19" t="s">
        <v>718</v>
      </c>
      <c r="L351" s="32" t="s">
        <v>86</v>
      </c>
      <c r="M351" s="28" t="s">
        <v>749</v>
      </c>
      <c r="N351" s="30">
        <v>2018</v>
      </c>
      <c r="O351" s="31" t="s">
        <v>188</v>
      </c>
      <c r="P351" s="20" t="s">
        <v>1641</v>
      </c>
      <c r="Q351" s="4" t="e">
        <f>VLOOKUP(N351,Base!$E:$M,8,FALSE)</f>
        <v>#N/A</v>
      </c>
      <c r="R351" s="4">
        <f>VLOOKUP(O351,Base!$E:$M,8,FALSE)</f>
        <v>2018</v>
      </c>
      <c r="T351" s="30">
        <v>2018</v>
      </c>
      <c r="U351" s="28" t="s">
        <v>749</v>
      </c>
    </row>
    <row r="352" spans="1:21" s="28" customFormat="1" x14ac:dyDescent="0.3">
      <c r="A352" s="15" t="s">
        <v>746</v>
      </c>
      <c r="B352" s="15" t="s">
        <v>1642</v>
      </c>
      <c r="C352" s="16" t="s">
        <v>1483</v>
      </c>
      <c r="D352" s="17">
        <v>4905.32</v>
      </c>
      <c r="E352" s="17">
        <v>605.73</v>
      </c>
      <c r="F352" s="18">
        <v>5511.05</v>
      </c>
      <c r="G352" s="17">
        <v>0</v>
      </c>
      <c r="H352" s="17">
        <f t="shared" si="39"/>
        <v>5511.05</v>
      </c>
      <c r="I352" s="17">
        <f t="shared" si="40"/>
        <v>881.76800000000003</v>
      </c>
      <c r="J352" s="17">
        <f t="shared" si="41"/>
        <v>6392.8180000000002</v>
      </c>
      <c r="K352" s="19" t="s">
        <v>797</v>
      </c>
      <c r="L352" s="35" t="s">
        <v>1381</v>
      </c>
      <c r="M352" s="28" t="s">
        <v>1487</v>
      </c>
      <c r="N352" s="30">
        <v>2018</v>
      </c>
      <c r="O352" s="31" t="s">
        <v>1643</v>
      </c>
      <c r="P352" s="20" t="s">
        <v>1317</v>
      </c>
      <c r="Q352" s="4" t="e">
        <f>VLOOKUP(N352,Base!$E:$M,8,FALSE)</f>
        <v>#N/A</v>
      </c>
      <c r="R352" s="4" t="e">
        <f>VLOOKUP(O352,Base!$E:$M,8,FALSE)</f>
        <v>#N/A</v>
      </c>
      <c r="S352" s="4" t="e">
        <f>VLOOKUP(Q352,Base!$D:$M,9,FALSE)</f>
        <v>#N/A</v>
      </c>
      <c r="T352" s="30">
        <v>2018</v>
      </c>
      <c r="U352" s="28" t="s">
        <v>1487</v>
      </c>
    </row>
    <row r="353" spans="1:21" s="28" customFormat="1" x14ac:dyDescent="0.3">
      <c r="A353" s="15" t="s">
        <v>746</v>
      </c>
      <c r="B353" s="15" t="s">
        <v>1644</v>
      </c>
      <c r="C353" s="16" t="s">
        <v>1483</v>
      </c>
      <c r="D353" s="17">
        <v>16847.349999999999</v>
      </c>
      <c r="E353" s="17">
        <v>2080.4</v>
      </c>
      <c r="F353" s="18">
        <v>18927.75</v>
      </c>
      <c r="G353" s="17">
        <v>0</v>
      </c>
      <c r="H353" s="17">
        <f t="shared" si="39"/>
        <v>18927.75</v>
      </c>
      <c r="I353" s="17">
        <f t="shared" si="40"/>
        <v>3028.44</v>
      </c>
      <c r="J353" s="17">
        <f t="shared" si="41"/>
        <v>21956.19</v>
      </c>
      <c r="K353" s="19" t="s">
        <v>718</v>
      </c>
      <c r="L353" s="32" t="s">
        <v>86</v>
      </c>
      <c r="M353" s="28" t="s">
        <v>749</v>
      </c>
      <c r="N353" s="30">
        <v>2018</v>
      </c>
      <c r="O353" s="31" t="s">
        <v>180</v>
      </c>
      <c r="P353" s="20" t="s">
        <v>1645</v>
      </c>
      <c r="Q353" s="4" t="e">
        <f>VLOOKUP(N353,Base!$E:$M,8,FALSE)</f>
        <v>#N/A</v>
      </c>
      <c r="R353" s="4">
        <f>VLOOKUP(O353,Base!$E:$M,8,FALSE)</f>
        <v>2018</v>
      </c>
      <c r="T353" s="30">
        <v>2018</v>
      </c>
      <c r="U353" s="28" t="s">
        <v>749</v>
      </c>
    </row>
    <row r="354" spans="1:21" s="28" customFormat="1" ht="14.25" customHeight="1" x14ac:dyDescent="0.3">
      <c r="A354" s="15" t="s">
        <v>746</v>
      </c>
      <c r="B354" s="15" t="s">
        <v>1646</v>
      </c>
      <c r="C354" s="16" t="s">
        <v>1483</v>
      </c>
      <c r="D354" s="17">
        <v>4905.32</v>
      </c>
      <c r="E354" s="17">
        <v>605.73</v>
      </c>
      <c r="F354" s="18">
        <v>5511.05</v>
      </c>
      <c r="G354" s="17">
        <v>0</v>
      </c>
      <c r="H354" s="17">
        <f t="shared" si="39"/>
        <v>5511.05</v>
      </c>
      <c r="I354" s="17">
        <f t="shared" si="40"/>
        <v>881.76800000000003</v>
      </c>
      <c r="J354" s="17">
        <f t="shared" si="41"/>
        <v>6392.8180000000002</v>
      </c>
      <c r="K354" s="19" t="s">
        <v>797</v>
      </c>
      <c r="L354" s="35" t="s">
        <v>1381</v>
      </c>
      <c r="M354" s="28" t="s">
        <v>1487</v>
      </c>
      <c r="N354" s="30">
        <v>2018</v>
      </c>
      <c r="O354" s="31" t="s">
        <v>1647</v>
      </c>
      <c r="P354" s="20" t="s">
        <v>1317</v>
      </c>
      <c r="Q354" s="4" t="e">
        <f>VLOOKUP(N354,Base!$E:$M,8,FALSE)</f>
        <v>#N/A</v>
      </c>
      <c r="R354" s="4" t="e">
        <f>VLOOKUP(O354,Base!$E:$M,8,FALSE)</f>
        <v>#N/A</v>
      </c>
      <c r="S354" s="4" t="e">
        <f>VLOOKUP(Q354,Base!$D:$M,9,FALSE)</f>
        <v>#N/A</v>
      </c>
      <c r="T354" s="30">
        <v>2018</v>
      </c>
      <c r="U354" s="28" t="s">
        <v>1487</v>
      </c>
    </row>
    <row r="355" spans="1:21" s="28" customFormat="1" x14ac:dyDescent="0.3">
      <c r="A355" s="15" t="s">
        <v>746</v>
      </c>
      <c r="B355" s="15" t="s">
        <v>1648</v>
      </c>
      <c r="C355" s="16" t="s">
        <v>1649</v>
      </c>
      <c r="D355" s="17">
        <v>13686.66</v>
      </c>
      <c r="E355" s="17">
        <v>5942.15</v>
      </c>
      <c r="F355" s="18">
        <v>19628.810000000001</v>
      </c>
      <c r="G355" s="17">
        <v>0</v>
      </c>
      <c r="H355" s="17">
        <f>+F355+G355</f>
        <v>19628.810000000001</v>
      </c>
      <c r="I355" s="17">
        <f>+H355*0.16</f>
        <v>3140.6096000000002</v>
      </c>
      <c r="J355" s="17">
        <f>+H355+I355</f>
        <v>22769.419600000001</v>
      </c>
      <c r="K355" s="19" t="s">
        <v>718</v>
      </c>
      <c r="L355" s="32" t="s">
        <v>86</v>
      </c>
      <c r="M355" s="28" t="s">
        <v>1650</v>
      </c>
      <c r="N355" s="30" t="s">
        <v>1651</v>
      </c>
      <c r="O355" s="31" t="s">
        <v>1652</v>
      </c>
      <c r="P355" s="20" t="s">
        <v>1653</v>
      </c>
      <c r="Q355" s="4" t="e">
        <f>VLOOKUP(N355,Base!$E:$M,8,FALSE)</f>
        <v>#N/A</v>
      </c>
      <c r="R355" s="4">
        <f>VLOOKUP(O355,Base!$E:$M,8,FALSE)</f>
        <v>2020</v>
      </c>
      <c r="S355" s="4" t="e">
        <f>VLOOKUP(Q355,Base!$D:$M,9,FALSE)</f>
        <v>#N/A</v>
      </c>
      <c r="T355" s="30" t="s">
        <v>1651</v>
      </c>
      <c r="U355" s="28" t="s">
        <v>1650</v>
      </c>
    </row>
    <row r="356" spans="1:21" x14ac:dyDescent="0.3">
      <c r="A356" s="15" t="s">
        <v>746</v>
      </c>
      <c r="B356" s="15" t="s">
        <v>1654</v>
      </c>
      <c r="C356" s="16" t="s">
        <v>1655</v>
      </c>
      <c r="D356" s="17">
        <v>2256.59</v>
      </c>
      <c r="E356" s="17">
        <v>1096.1400000000001</v>
      </c>
      <c r="F356" s="18">
        <v>3352.74</v>
      </c>
      <c r="G356" s="17">
        <v>0</v>
      </c>
      <c r="H356" s="17">
        <f t="shared" ref="H356:H419" si="42">+F356+G356</f>
        <v>3352.74</v>
      </c>
      <c r="I356" s="17">
        <f t="shared" ref="I356:I419" si="43">+H356*0.16</f>
        <v>536.4384</v>
      </c>
      <c r="J356" s="17">
        <f t="shared" ref="J356:J419" si="44">+H356+I356</f>
        <v>3889.1783999999998</v>
      </c>
      <c r="K356" s="4" t="s">
        <v>797</v>
      </c>
      <c r="L356" s="36" t="s">
        <v>1656</v>
      </c>
      <c r="M356" s="4" t="s">
        <v>1657</v>
      </c>
      <c r="N356" s="4" t="s">
        <v>1651</v>
      </c>
      <c r="O356" s="36" t="s">
        <v>1658</v>
      </c>
      <c r="P356" s="34" t="s">
        <v>1190</v>
      </c>
      <c r="Q356" s="4" t="e">
        <f>VLOOKUP(N356,Base!$E:$M,8,FALSE)</f>
        <v>#N/A</v>
      </c>
      <c r="R356" s="4" t="e">
        <f>VLOOKUP(O356,Base!$E:$M,8,FALSE)</f>
        <v>#N/A</v>
      </c>
      <c r="S356" s="4" t="e">
        <f>VLOOKUP(Q356,Base!$D:$M,9,FALSE)</f>
        <v>#N/A</v>
      </c>
      <c r="T356" s="4" t="s">
        <v>1651</v>
      </c>
      <c r="U356" s="4" t="s">
        <v>1657</v>
      </c>
    </row>
    <row r="357" spans="1:21" x14ac:dyDescent="0.3">
      <c r="A357" s="15" t="s">
        <v>746</v>
      </c>
      <c r="B357" s="15" t="s">
        <v>1659</v>
      </c>
      <c r="C357" s="16" t="s">
        <v>1655</v>
      </c>
      <c r="D357" s="17">
        <v>985.65</v>
      </c>
      <c r="E357" s="17">
        <v>478.78</v>
      </c>
      <c r="F357" s="18">
        <v>1464.44</v>
      </c>
      <c r="G357" s="17">
        <v>0</v>
      </c>
      <c r="H357" s="17">
        <f t="shared" si="42"/>
        <v>1464.44</v>
      </c>
      <c r="I357" s="17">
        <f t="shared" si="43"/>
        <v>234.31040000000002</v>
      </c>
      <c r="J357" s="17">
        <f t="shared" si="44"/>
        <v>1698.7504000000001</v>
      </c>
      <c r="K357" s="4" t="s">
        <v>1660</v>
      </c>
      <c r="L357" s="36" t="s">
        <v>1656</v>
      </c>
      <c r="M357" s="4" t="s">
        <v>1661</v>
      </c>
      <c r="N357" s="4" t="s">
        <v>1651</v>
      </c>
      <c r="O357" s="36" t="s">
        <v>1662</v>
      </c>
      <c r="P357" s="34" t="s">
        <v>1190</v>
      </c>
      <c r="Q357" s="4" t="e">
        <f>VLOOKUP(N357,Base!$E:$M,8,FALSE)</f>
        <v>#N/A</v>
      </c>
      <c r="R357" s="4" t="e">
        <f>VLOOKUP(O357,Base!$E:$M,8,FALSE)</f>
        <v>#N/A</v>
      </c>
      <c r="S357" s="4" t="e">
        <f>VLOOKUP(Q357,Base!$D:$M,9,FALSE)</f>
        <v>#N/A</v>
      </c>
      <c r="T357" s="4" t="s">
        <v>1651</v>
      </c>
      <c r="U357" s="4" t="s">
        <v>1661</v>
      </c>
    </row>
    <row r="358" spans="1:21" s="28" customFormat="1" x14ac:dyDescent="0.3">
      <c r="A358" s="15" t="s">
        <v>746</v>
      </c>
      <c r="B358" s="15" t="s">
        <v>1663</v>
      </c>
      <c r="C358" s="16" t="s">
        <v>1649</v>
      </c>
      <c r="D358" s="17">
        <v>13686.66</v>
      </c>
      <c r="E358" s="17">
        <v>5942.15</v>
      </c>
      <c r="F358" s="18">
        <v>19628.810000000001</v>
      </c>
      <c r="G358" s="17">
        <v>0</v>
      </c>
      <c r="H358" s="17">
        <f t="shared" si="42"/>
        <v>19628.810000000001</v>
      </c>
      <c r="I358" s="17">
        <f t="shared" si="43"/>
        <v>3140.6096000000002</v>
      </c>
      <c r="J358" s="17">
        <f t="shared" si="44"/>
        <v>22769.419600000001</v>
      </c>
      <c r="K358" s="19" t="s">
        <v>718</v>
      </c>
      <c r="L358" s="32" t="s">
        <v>86</v>
      </c>
      <c r="M358" s="28" t="s">
        <v>1664</v>
      </c>
      <c r="N358" s="30" t="s">
        <v>1651</v>
      </c>
      <c r="O358" s="31" t="s">
        <v>410</v>
      </c>
      <c r="P358" s="20" t="s">
        <v>1653</v>
      </c>
      <c r="Q358" s="4" t="e">
        <f>VLOOKUP(N358,Base!$E:$M,8,FALSE)</f>
        <v>#N/A</v>
      </c>
      <c r="R358" s="4">
        <f>VLOOKUP(O358,Base!$E:$M,8,FALSE)</f>
        <v>2021</v>
      </c>
      <c r="T358" s="30" t="s">
        <v>1651</v>
      </c>
      <c r="U358" s="28" t="s">
        <v>1664</v>
      </c>
    </row>
    <row r="359" spans="1:21" x14ac:dyDescent="0.3">
      <c r="A359" s="15" t="s">
        <v>746</v>
      </c>
      <c r="B359" s="15" t="s">
        <v>1665</v>
      </c>
      <c r="C359" s="16" t="s">
        <v>1655</v>
      </c>
      <c r="D359" s="17">
        <v>2256.59</v>
      </c>
      <c r="E359" s="17">
        <v>1096.1400000000001</v>
      </c>
      <c r="F359" s="18">
        <v>3352.74</v>
      </c>
      <c r="G359" s="17">
        <v>0</v>
      </c>
      <c r="H359" s="17">
        <f t="shared" si="42"/>
        <v>3352.74</v>
      </c>
      <c r="I359" s="17">
        <f t="shared" si="43"/>
        <v>536.4384</v>
      </c>
      <c r="J359" s="17">
        <f t="shared" si="44"/>
        <v>3889.1783999999998</v>
      </c>
      <c r="K359" s="4" t="s">
        <v>797</v>
      </c>
      <c r="L359" s="36" t="s">
        <v>1656</v>
      </c>
      <c r="M359" s="4" t="s">
        <v>1657</v>
      </c>
      <c r="N359" s="4" t="s">
        <v>1651</v>
      </c>
      <c r="O359" s="36" t="s">
        <v>1666</v>
      </c>
      <c r="P359" s="34" t="s">
        <v>1190</v>
      </c>
      <c r="Q359" s="4" t="e">
        <f>VLOOKUP(N359,Base!$E:$M,8,FALSE)</f>
        <v>#N/A</v>
      </c>
      <c r="R359" s="4" t="e">
        <f>VLOOKUP(O359,Base!$E:$M,8,FALSE)</f>
        <v>#N/A</v>
      </c>
      <c r="S359" s="4" t="e">
        <f>VLOOKUP(Q359,Base!$D:$M,9,FALSE)</f>
        <v>#N/A</v>
      </c>
      <c r="T359" s="4" t="s">
        <v>1651</v>
      </c>
      <c r="U359" s="4" t="s">
        <v>1657</v>
      </c>
    </row>
    <row r="360" spans="1:21" x14ac:dyDescent="0.3">
      <c r="A360" s="15" t="s">
        <v>746</v>
      </c>
      <c r="B360" s="15" t="s">
        <v>1667</v>
      </c>
      <c r="C360" s="16" t="s">
        <v>1655</v>
      </c>
      <c r="D360" s="17">
        <v>985.65</v>
      </c>
      <c r="E360" s="17">
        <v>478.78</v>
      </c>
      <c r="F360" s="18">
        <v>1464.44</v>
      </c>
      <c r="G360" s="17">
        <v>0</v>
      </c>
      <c r="H360" s="17">
        <f t="shared" si="42"/>
        <v>1464.44</v>
      </c>
      <c r="I360" s="17">
        <f t="shared" si="43"/>
        <v>234.31040000000002</v>
      </c>
      <c r="J360" s="17">
        <f t="shared" si="44"/>
        <v>1698.7504000000001</v>
      </c>
      <c r="K360" s="4" t="s">
        <v>1660</v>
      </c>
      <c r="L360" s="36" t="s">
        <v>1656</v>
      </c>
      <c r="M360" s="4" t="s">
        <v>1661</v>
      </c>
      <c r="N360" s="4" t="s">
        <v>1651</v>
      </c>
      <c r="O360" s="36" t="s">
        <v>1668</v>
      </c>
      <c r="P360" s="34" t="s">
        <v>1190</v>
      </c>
      <c r="Q360" s="4" t="e">
        <f>VLOOKUP(N360,Base!$E:$M,8,FALSE)</f>
        <v>#N/A</v>
      </c>
      <c r="R360" s="4" t="e">
        <f>VLOOKUP(O360,Base!$E:$M,8,FALSE)</f>
        <v>#N/A</v>
      </c>
      <c r="S360" s="4" t="e">
        <f>VLOOKUP(Q360,Base!$D:$M,9,FALSE)</f>
        <v>#N/A</v>
      </c>
      <c r="T360" s="4" t="s">
        <v>1651</v>
      </c>
      <c r="U360" s="4" t="s">
        <v>1661</v>
      </c>
    </row>
    <row r="361" spans="1:21" s="28" customFormat="1" x14ac:dyDescent="0.3">
      <c r="A361" s="15" t="s">
        <v>746</v>
      </c>
      <c r="B361" s="15" t="s">
        <v>1669</v>
      </c>
      <c r="C361" s="16" t="s">
        <v>1649</v>
      </c>
      <c r="D361" s="17">
        <v>13686.66</v>
      </c>
      <c r="E361" s="17">
        <v>5942.15</v>
      </c>
      <c r="F361" s="18">
        <v>19628.810000000001</v>
      </c>
      <c r="G361" s="17">
        <v>0</v>
      </c>
      <c r="H361" s="17">
        <f t="shared" si="42"/>
        <v>19628.810000000001</v>
      </c>
      <c r="I361" s="17">
        <f t="shared" si="43"/>
        <v>3140.6096000000002</v>
      </c>
      <c r="J361" s="17">
        <f t="shared" si="44"/>
        <v>22769.419600000001</v>
      </c>
      <c r="K361" s="19" t="s">
        <v>718</v>
      </c>
      <c r="L361" s="32" t="s">
        <v>86</v>
      </c>
      <c r="M361" s="28" t="s">
        <v>1670</v>
      </c>
      <c r="N361" s="4" t="s">
        <v>1661</v>
      </c>
      <c r="O361" s="31" t="s">
        <v>563</v>
      </c>
      <c r="P361" s="20" t="s">
        <v>1653</v>
      </c>
      <c r="Q361" s="4" t="e">
        <f>VLOOKUP(N361,Base!$E:$M,8,FALSE)</f>
        <v>#N/A</v>
      </c>
      <c r="R361" s="4">
        <f>VLOOKUP(O361,Base!$E:$M,8,FALSE)</f>
        <v>2020</v>
      </c>
      <c r="T361" s="4" t="s">
        <v>1661</v>
      </c>
      <c r="U361" s="28" t="s">
        <v>1670</v>
      </c>
    </row>
    <row r="362" spans="1:21" x14ac:dyDescent="0.3">
      <c r="A362" s="15" t="s">
        <v>746</v>
      </c>
      <c r="B362" s="15" t="s">
        <v>1671</v>
      </c>
      <c r="C362" s="16" t="s">
        <v>1655</v>
      </c>
      <c r="D362" s="17">
        <v>2256.59</v>
      </c>
      <c r="E362" s="17">
        <v>1096.1400000000001</v>
      </c>
      <c r="F362" s="18">
        <v>3352.74</v>
      </c>
      <c r="G362" s="17">
        <v>0</v>
      </c>
      <c r="H362" s="17">
        <f t="shared" si="42"/>
        <v>3352.74</v>
      </c>
      <c r="I362" s="17">
        <f t="shared" si="43"/>
        <v>536.4384</v>
      </c>
      <c r="J362" s="17">
        <f t="shared" si="44"/>
        <v>3889.1783999999998</v>
      </c>
      <c r="K362" s="4" t="s">
        <v>797</v>
      </c>
      <c r="L362" s="36" t="s">
        <v>1656</v>
      </c>
      <c r="M362" s="4" t="s">
        <v>1657</v>
      </c>
      <c r="N362" s="4" t="s">
        <v>1651</v>
      </c>
      <c r="O362" s="36" t="s">
        <v>1672</v>
      </c>
      <c r="P362" s="34" t="s">
        <v>1190</v>
      </c>
      <c r="Q362" s="4" t="e">
        <f>VLOOKUP(N362,Base!$E:$M,8,FALSE)</f>
        <v>#N/A</v>
      </c>
      <c r="R362" s="4" t="e">
        <f>VLOOKUP(O362,Base!$E:$M,8,FALSE)</f>
        <v>#N/A</v>
      </c>
      <c r="S362" s="4" t="e">
        <f>VLOOKUP(Q362,Base!$D:$M,9,FALSE)</f>
        <v>#N/A</v>
      </c>
      <c r="T362" s="4" t="s">
        <v>1651</v>
      </c>
      <c r="U362" s="4" t="s">
        <v>1657</v>
      </c>
    </row>
    <row r="363" spans="1:21" x14ac:dyDescent="0.3">
      <c r="A363" s="15" t="s">
        <v>746</v>
      </c>
      <c r="B363" s="15" t="s">
        <v>1673</v>
      </c>
      <c r="C363" s="16" t="s">
        <v>1655</v>
      </c>
      <c r="D363" s="17">
        <v>985.65</v>
      </c>
      <c r="E363" s="17">
        <v>478.78</v>
      </c>
      <c r="F363" s="18">
        <v>1464.44</v>
      </c>
      <c r="G363" s="17">
        <v>0</v>
      </c>
      <c r="H363" s="17">
        <f t="shared" si="42"/>
        <v>1464.44</v>
      </c>
      <c r="I363" s="17">
        <f t="shared" si="43"/>
        <v>234.31040000000002</v>
      </c>
      <c r="J363" s="17">
        <f t="shared" si="44"/>
        <v>1698.7504000000001</v>
      </c>
      <c r="K363" s="4" t="s">
        <v>1660</v>
      </c>
      <c r="L363" s="36" t="s">
        <v>1656</v>
      </c>
      <c r="M363" s="4" t="s">
        <v>1661</v>
      </c>
      <c r="N363" s="4" t="s">
        <v>1651</v>
      </c>
      <c r="O363" s="36" t="s">
        <v>1674</v>
      </c>
      <c r="P363" s="34" t="s">
        <v>1190</v>
      </c>
      <c r="Q363" s="4" t="e">
        <f>VLOOKUP(N363,Base!$E:$M,8,FALSE)</f>
        <v>#N/A</v>
      </c>
      <c r="R363" s="4" t="e">
        <f>VLOOKUP(O363,Base!$E:$M,8,FALSE)</f>
        <v>#N/A</v>
      </c>
      <c r="S363" s="4" t="e">
        <f>VLOOKUP(Q363,Base!$D:$M,9,FALSE)</f>
        <v>#N/A</v>
      </c>
      <c r="T363" s="4" t="s">
        <v>1651</v>
      </c>
      <c r="U363" s="4" t="s">
        <v>1661</v>
      </c>
    </row>
    <row r="364" spans="1:21" s="28" customFormat="1" x14ac:dyDescent="0.3">
      <c r="A364" s="15" t="s">
        <v>746</v>
      </c>
      <c r="B364" s="15" t="s">
        <v>1675</v>
      </c>
      <c r="C364" s="16" t="s">
        <v>1649</v>
      </c>
      <c r="D364" s="17">
        <v>13686.66</v>
      </c>
      <c r="E364" s="17">
        <v>5942.15</v>
      </c>
      <c r="F364" s="18">
        <v>19628.810000000001</v>
      </c>
      <c r="G364" s="17">
        <v>0</v>
      </c>
      <c r="H364" s="17">
        <f t="shared" si="42"/>
        <v>19628.810000000001</v>
      </c>
      <c r="I364" s="17">
        <f t="shared" si="43"/>
        <v>3140.6096000000002</v>
      </c>
      <c r="J364" s="17">
        <f t="shared" si="44"/>
        <v>22769.419600000001</v>
      </c>
      <c r="K364" s="19" t="s">
        <v>718</v>
      </c>
      <c r="L364" s="32" t="s">
        <v>86</v>
      </c>
      <c r="M364" s="28" t="s">
        <v>1676</v>
      </c>
      <c r="N364" s="30" t="s">
        <v>1651</v>
      </c>
      <c r="O364" s="31" t="s">
        <v>418</v>
      </c>
      <c r="P364" s="20" t="s">
        <v>1653</v>
      </c>
      <c r="Q364" s="4" t="e">
        <f>VLOOKUP(N364,Base!$E:$M,8,FALSE)</f>
        <v>#N/A</v>
      </c>
      <c r="R364" s="4">
        <f>VLOOKUP(O364,Base!$E:$M,8,FALSE)</f>
        <v>2021</v>
      </c>
      <c r="T364" s="30" t="s">
        <v>1651</v>
      </c>
      <c r="U364" s="28" t="s">
        <v>1676</v>
      </c>
    </row>
    <row r="365" spans="1:21" x14ac:dyDescent="0.3">
      <c r="A365" s="15" t="s">
        <v>746</v>
      </c>
      <c r="B365" s="15" t="s">
        <v>1677</v>
      </c>
      <c r="C365" s="16" t="s">
        <v>1655</v>
      </c>
      <c r="D365" s="17">
        <v>2256.59</v>
      </c>
      <c r="E365" s="17">
        <v>1096.1400000000001</v>
      </c>
      <c r="F365" s="18">
        <v>3352.74</v>
      </c>
      <c r="G365" s="17">
        <v>0</v>
      </c>
      <c r="H365" s="17">
        <f t="shared" si="42"/>
        <v>3352.74</v>
      </c>
      <c r="I365" s="17">
        <f t="shared" si="43"/>
        <v>536.4384</v>
      </c>
      <c r="J365" s="17">
        <f t="shared" si="44"/>
        <v>3889.1783999999998</v>
      </c>
      <c r="K365" s="4" t="s">
        <v>797</v>
      </c>
      <c r="L365" s="36" t="s">
        <v>1656</v>
      </c>
      <c r="M365" s="4" t="s">
        <v>1657</v>
      </c>
      <c r="N365" s="4" t="s">
        <v>1651</v>
      </c>
      <c r="O365" s="36" t="s">
        <v>1678</v>
      </c>
      <c r="P365" s="34" t="s">
        <v>1190</v>
      </c>
      <c r="Q365" s="4" t="e">
        <f>VLOOKUP(N365,Base!$E:$M,8,FALSE)</f>
        <v>#N/A</v>
      </c>
      <c r="R365" s="4" t="e">
        <f>VLOOKUP(O365,Base!$E:$M,8,FALSE)</f>
        <v>#N/A</v>
      </c>
      <c r="S365" s="4" t="e">
        <f>VLOOKUP(Q365,Base!$D:$M,9,FALSE)</f>
        <v>#N/A</v>
      </c>
      <c r="T365" s="4" t="s">
        <v>1651</v>
      </c>
      <c r="U365" s="4" t="s">
        <v>1657</v>
      </c>
    </row>
    <row r="366" spans="1:21" x14ac:dyDescent="0.3">
      <c r="A366" s="15" t="s">
        <v>746</v>
      </c>
      <c r="B366" s="15" t="s">
        <v>1679</v>
      </c>
      <c r="C366" s="16" t="s">
        <v>1655</v>
      </c>
      <c r="D366" s="17">
        <v>985.65</v>
      </c>
      <c r="E366" s="17">
        <v>478.78</v>
      </c>
      <c r="F366" s="18">
        <v>1464.44</v>
      </c>
      <c r="G366" s="17">
        <v>0</v>
      </c>
      <c r="H366" s="17">
        <f t="shared" si="42"/>
        <v>1464.44</v>
      </c>
      <c r="I366" s="17">
        <f t="shared" si="43"/>
        <v>234.31040000000002</v>
      </c>
      <c r="J366" s="17">
        <f t="shared" si="44"/>
        <v>1698.7504000000001</v>
      </c>
      <c r="K366" s="4" t="s">
        <v>1660</v>
      </c>
      <c r="L366" s="36" t="s">
        <v>1656</v>
      </c>
      <c r="M366" s="4" t="s">
        <v>1661</v>
      </c>
      <c r="N366" s="4" t="s">
        <v>1651</v>
      </c>
      <c r="O366" s="36" t="s">
        <v>1680</v>
      </c>
      <c r="P366" s="34" t="s">
        <v>1190</v>
      </c>
      <c r="Q366" s="4" t="e">
        <f>VLOOKUP(N366,Base!$E:$M,8,FALSE)</f>
        <v>#N/A</v>
      </c>
      <c r="R366" s="4" t="e">
        <f>VLOOKUP(O366,Base!$E:$M,8,FALSE)</f>
        <v>#N/A</v>
      </c>
      <c r="S366" s="4" t="e">
        <f>VLOOKUP(Q366,Base!$D:$M,9,FALSE)</f>
        <v>#N/A</v>
      </c>
      <c r="T366" s="4" t="s">
        <v>1651</v>
      </c>
      <c r="U366" s="4" t="s">
        <v>1661</v>
      </c>
    </row>
    <row r="367" spans="1:21" s="28" customFormat="1" x14ac:dyDescent="0.3">
      <c r="A367" s="15" t="s">
        <v>746</v>
      </c>
      <c r="B367" s="15" t="s">
        <v>1681</v>
      </c>
      <c r="C367" s="16" t="s">
        <v>1649</v>
      </c>
      <c r="D367" s="17">
        <v>13686.66</v>
      </c>
      <c r="E367" s="17">
        <v>5942.15</v>
      </c>
      <c r="F367" s="18">
        <v>19628.810000000001</v>
      </c>
      <c r="G367" s="17">
        <v>0</v>
      </c>
      <c r="H367" s="17">
        <f t="shared" si="42"/>
        <v>19628.810000000001</v>
      </c>
      <c r="I367" s="17">
        <f t="shared" si="43"/>
        <v>3140.6096000000002</v>
      </c>
      <c r="J367" s="17">
        <f t="shared" si="44"/>
        <v>22769.419600000001</v>
      </c>
      <c r="K367" s="19" t="s">
        <v>718</v>
      </c>
      <c r="L367" s="32" t="s">
        <v>86</v>
      </c>
      <c r="M367" s="28" t="s">
        <v>1682</v>
      </c>
      <c r="N367" s="30" t="s">
        <v>1651</v>
      </c>
      <c r="O367" s="31" t="s">
        <v>579</v>
      </c>
      <c r="P367" s="20" t="s">
        <v>1653</v>
      </c>
      <c r="Q367" s="4" t="e">
        <f>VLOOKUP(N367,Base!$E:$M,8,FALSE)</f>
        <v>#N/A</v>
      </c>
      <c r="R367" s="4" t="str">
        <f>VLOOKUP(O367,Base!$E:$M,8,FALSE)</f>
        <v>2020</v>
      </c>
      <c r="T367" s="30" t="s">
        <v>1651</v>
      </c>
      <c r="U367" s="28" t="s">
        <v>1682</v>
      </c>
    </row>
    <row r="368" spans="1:21" x14ac:dyDescent="0.3">
      <c r="A368" s="15" t="s">
        <v>746</v>
      </c>
      <c r="B368" s="15" t="s">
        <v>1683</v>
      </c>
      <c r="C368" s="16" t="s">
        <v>1655</v>
      </c>
      <c r="D368" s="17">
        <v>2256.59</v>
      </c>
      <c r="E368" s="17">
        <v>1096.1400000000001</v>
      </c>
      <c r="F368" s="18">
        <v>3352.74</v>
      </c>
      <c r="G368" s="17">
        <v>0</v>
      </c>
      <c r="H368" s="17">
        <f t="shared" si="42"/>
        <v>3352.74</v>
      </c>
      <c r="I368" s="17">
        <f t="shared" si="43"/>
        <v>536.4384</v>
      </c>
      <c r="J368" s="17">
        <f t="shared" si="44"/>
        <v>3889.1783999999998</v>
      </c>
      <c r="K368" s="4" t="s">
        <v>797</v>
      </c>
      <c r="L368" s="36" t="s">
        <v>1656</v>
      </c>
      <c r="M368" s="4" t="s">
        <v>1657</v>
      </c>
      <c r="N368" s="4" t="s">
        <v>1651</v>
      </c>
      <c r="O368" s="36" t="s">
        <v>1684</v>
      </c>
      <c r="P368" s="34" t="s">
        <v>1190</v>
      </c>
      <c r="Q368" s="4" t="e">
        <f>VLOOKUP(N368,Base!$E:$M,8,FALSE)</f>
        <v>#N/A</v>
      </c>
      <c r="R368" s="4" t="e">
        <f>VLOOKUP(O368,Base!$E:$M,8,FALSE)</f>
        <v>#N/A</v>
      </c>
      <c r="S368" s="4" t="e">
        <f>VLOOKUP(Q368,Base!$D:$M,9,FALSE)</f>
        <v>#N/A</v>
      </c>
      <c r="T368" s="4" t="s">
        <v>1651</v>
      </c>
      <c r="U368" s="4" t="s">
        <v>1657</v>
      </c>
    </row>
    <row r="369" spans="1:21" x14ac:dyDescent="0.3">
      <c r="A369" s="15" t="s">
        <v>746</v>
      </c>
      <c r="B369" s="15" t="s">
        <v>1685</v>
      </c>
      <c r="C369" s="16" t="s">
        <v>1655</v>
      </c>
      <c r="D369" s="17">
        <v>985.65</v>
      </c>
      <c r="E369" s="17">
        <v>478.78</v>
      </c>
      <c r="F369" s="18">
        <v>1464.44</v>
      </c>
      <c r="G369" s="17">
        <v>0</v>
      </c>
      <c r="H369" s="17">
        <f t="shared" si="42"/>
        <v>1464.44</v>
      </c>
      <c r="I369" s="17">
        <f t="shared" si="43"/>
        <v>234.31040000000002</v>
      </c>
      <c r="J369" s="17">
        <f t="shared" si="44"/>
        <v>1698.7504000000001</v>
      </c>
      <c r="K369" s="4" t="s">
        <v>1660</v>
      </c>
      <c r="L369" s="36" t="s">
        <v>1656</v>
      </c>
      <c r="M369" s="4" t="s">
        <v>1661</v>
      </c>
      <c r="N369" s="4" t="s">
        <v>1651</v>
      </c>
      <c r="O369" s="36" t="s">
        <v>1686</v>
      </c>
      <c r="P369" s="34" t="s">
        <v>1190</v>
      </c>
      <c r="Q369" s="4" t="e">
        <f>VLOOKUP(N369,Base!$E:$M,8,FALSE)</f>
        <v>#N/A</v>
      </c>
      <c r="R369" s="4" t="e">
        <f>VLOOKUP(O369,Base!$E:$M,8,FALSE)</f>
        <v>#N/A</v>
      </c>
      <c r="S369" s="4" t="e">
        <f>VLOOKUP(Q369,Base!$D:$M,9,FALSE)</f>
        <v>#N/A</v>
      </c>
      <c r="T369" s="4" t="s">
        <v>1651</v>
      </c>
      <c r="U369" s="4" t="s">
        <v>1661</v>
      </c>
    </row>
    <row r="370" spans="1:21" s="28" customFormat="1" x14ac:dyDescent="0.3">
      <c r="A370" s="15" t="s">
        <v>746</v>
      </c>
      <c r="B370" s="15" t="s">
        <v>1687</v>
      </c>
      <c r="C370" s="16" t="s">
        <v>1649</v>
      </c>
      <c r="D370" s="17">
        <v>13686.66</v>
      </c>
      <c r="E370" s="17">
        <v>5942.15</v>
      </c>
      <c r="F370" s="18">
        <v>19628.810000000001</v>
      </c>
      <c r="G370" s="17">
        <v>0</v>
      </c>
      <c r="H370" s="17">
        <f t="shared" si="42"/>
        <v>19628.810000000001</v>
      </c>
      <c r="I370" s="17">
        <f t="shared" si="43"/>
        <v>3140.6096000000002</v>
      </c>
      <c r="J370" s="17">
        <f t="shared" si="44"/>
        <v>22769.419600000001</v>
      </c>
      <c r="K370" s="19" t="s">
        <v>718</v>
      </c>
      <c r="L370" s="32" t="s">
        <v>86</v>
      </c>
      <c r="M370" s="28" t="s">
        <v>1688</v>
      </c>
      <c r="N370" s="30" t="s">
        <v>1651</v>
      </c>
      <c r="O370" s="31" t="s">
        <v>574</v>
      </c>
      <c r="P370" s="20" t="s">
        <v>1653</v>
      </c>
      <c r="Q370" s="4" t="e">
        <f>VLOOKUP(N370,Base!$E:$M,8,FALSE)</f>
        <v>#N/A</v>
      </c>
      <c r="R370" s="4" t="str">
        <f>VLOOKUP(O370,Base!$E:$M,8,FALSE)</f>
        <v>2020</v>
      </c>
      <c r="T370" s="30" t="s">
        <v>1651</v>
      </c>
      <c r="U370" s="28" t="s">
        <v>1688</v>
      </c>
    </row>
    <row r="371" spans="1:21" x14ac:dyDescent="0.3">
      <c r="A371" s="15" t="s">
        <v>746</v>
      </c>
      <c r="B371" s="15" t="s">
        <v>1689</v>
      </c>
      <c r="C371" s="16" t="s">
        <v>1655</v>
      </c>
      <c r="D371" s="17">
        <v>2256.59</v>
      </c>
      <c r="E371" s="17">
        <v>1096.1400000000001</v>
      </c>
      <c r="F371" s="18">
        <v>3352.74</v>
      </c>
      <c r="G371" s="17">
        <v>0</v>
      </c>
      <c r="H371" s="17">
        <f t="shared" si="42"/>
        <v>3352.74</v>
      </c>
      <c r="I371" s="17">
        <f t="shared" si="43"/>
        <v>536.4384</v>
      </c>
      <c r="J371" s="17">
        <f t="shared" si="44"/>
        <v>3889.1783999999998</v>
      </c>
      <c r="K371" s="4" t="s">
        <v>797</v>
      </c>
      <c r="L371" s="36" t="s">
        <v>1656</v>
      </c>
      <c r="M371" s="4" t="s">
        <v>1657</v>
      </c>
      <c r="N371" s="4" t="s">
        <v>1651</v>
      </c>
      <c r="O371" s="36" t="s">
        <v>1690</v>
      </c>
      <c r="P371" s="34" t="s">
        <v>1190</v>
      </c>
      <c r="Q371" s="4" t="e">
        <f>VLOOKUP(N371,Base!$E:$M,8,FALSE)</f>
        <v>#N/A</v>
      </c>
      <c r="R371" s="4" t="e">
        <f>VLOOKUP(O371,Base!$E:$M,8,FALSE)</f>
        <v>#N/A</v>
      </c>
      <c r="S371" s="4" t="e">
        <f>VLOOKUP(Q371,Base!$D:$M,9,FALSE)</f>
        <v>#N/A</v>
      </c>
      <c r="T371" s="4" t="s">
        <v>1651</v>
      </c>
      <c r="U371" s="4" t="s">
        <v>1657</v>
      </c>
    </row>
    <row r="372" spans="1:21" x14ac:dyDescent="0.3">
      <c r="A372" s="15" t="s">
        <v>746</v>
      </c>
      <c r="B372" s="15" t="s">
        <v>1691</v>
      </c>
      <c r="C372" s="16" t="s">
        <v>1655</v>
      </c>
      <c r="D372" s="17">
        <v>985.65</v>
      </c>
      <c r="E372" s="17">
        <v>478.78</v>
      </c>
      <c r="F372" s="18">
        <v>1464.44</v>
      </c>
      <c r="G372" s="17">
        <v>0</v>
      </c>
      <c r="H372" s="17">
        <f t="shared" si="42"/>
        <v>1464.44</v>
      </c>
      <c r="I372" s="17">
        <f t="shared" si="43"/>
        <v>234.31040000000002</v>
      </c>
      <c r="J372" s="17">
        <f t="shared" si="44"/>
        <v>1698.7504000000001</v>
      </c>
      <c r="K372" s="4" t="s">
        <v>1660</v>
      </c>
      <c r="L372" s="36" t="s">
        <v>1656</v>
      </c>
      <c r="M372" s="4" t="s">
        <v>1661</v>
      </c>
      <c r="N372" s="4" t="s">
        <v>1651</v>
      </c>
      <c r="O372" s="36" t="s">
        <v>1692</v>
      </c>
      <c r="P372" s="34" t="s">
        <v>1190</v>
      </c>
      <c r="Q372" s="4" t="e">
        <f>VLOOKUP(N372,Base!$E:$M,8,FALSE)</f>
        <v>#N/A</v>
      </c>
      <c r="R372" s="4" t="e">
        <f>VLOOKUP(O372,Base!$E:$M,8,FALSE)</f>
        <v>#N/A</v>
      </c>
      <c r="S372" s="4" t="e">
        <f>VLOOKUP(Q372,Base!$D:$M,9,FALSE)</f>
        <v>#N/A</v>
      </c>
      <c r="T372" s="4" t="s">
        <v>1651</v>
      </c>
      <c r="U372" s="4" t="s">
        <v>1661</v>
      </c>
    </row>
    <row r="373" spans="1:21" s="28" customFormat="1" x14ac:dyDescent="0.3">
      <c r="A373" s="15" t="s">
        <v>746</v>
      </c>
      <c r="B373" s="15" t="s">
        <v>1693</v>
      </c>
      <c r="C373" s="16" t="s">
        <v>1649</v>
      </c>
      <c r="D373" s="17">
        <v>13686.66</v>
      </c>
      <c r="E373" s="17">
        <v>5942.15</v>
      </c>
      <c r="F373" s="18">
        <v>19628.810000000001</v>
      </c>
      <c r="G373" s="17">
        <v>0</v>
      </c>
      <c r="H373" s="17">
        <f t="shared" si="42"/>
        <v>19628.810000000001</v>
      </c>
      <c r="I373" s="17">
        <f t="shared" si="43"/>
        <v>3140.6096000000002</v>
      </c>
      <c r="J373" s="17">
        <f t="shared" si="44"/>
        <v>22769.419600000001</v>
      </c>
      <c r="K373" s="19" t="s">
        <v>718</v>
      </c>
      <c r="L373" s="32" t="s">
        <v>86</v>
      </c>
      <c r="M373" s="28" t="s">
        <v>1694</v>
      </c>
      <c r="N373" s="30" t="s">
        <v>1651</v>
      </c>
      <c r="O373" s="31" t="s">
        <v>1695</v>
      </c>
      <c r="P373" s="20" t="s">
        <v>1653</v>
      </c>
      <c r="Q373" s="4" t="e">
        <f>VLOOKUP(N373,Base!$E:$M,8,FALSE)</f>
        <v>#N/A</v>
      </c>
      <c r="R373" s="4">
        <f>VLOOKUP(O373,Base!$E:$M,8,FALSE)</f>
        <v>2020</v>
      </c>
      <c r="S373" s="4" t="e">
        <f>VLOOKUP(Q373,Base!$D:$M,9,FALSE)</f>
        <v>#N/A</v>
      </c>
      <c r="T373" s="30" t="s">
        <v>1651</v>
      </c>
      <c r="U373" s="28" t="s">
        <v>1694</v>
      </c>
    </row>
    <row r="374" spans="1:21" x14ac:dyDescent="0.3">
      <c r="A374" s="15" t="s">
        <v>746</v>
      </c>
      <c r="B374" s="15" t="s">
        <v>1696</v>
      </c>
      <c r="C374" s="16" t="s">
        <v>1655</v>
      </c>
      <c r="D374" s="17">
        <v>2256.59</v>
      </c>
      <c r="E374" s="17">
        <v>1096.1400000000001</v>
      </c>
      <c r="F374" s="18">
        <v>3352.74</v>
      </c>
      <c r="G374" s="17">
        <v>0</v>
      </c>
      <c r="H374" s="17">
        <f t="shared" si="42"/>
        <v>3352.74</v>
      </c>
      <c r="I374" s="17">
        <f t="shared" si="43"/>
        <v>536.4384</v>
      </c>
      <c r="J374" s="17">
        <f t="shared" si="44"/>
        <v>3889.1783999999998</v>
      </c>
      <c r="K374" s="4" t="s">
        <v>797</v>
      </c>
      <c r="L374" s="36" t="s">
        <v>1656</v>
      </c>
      <c r="M374" s="4" t="s">
        <v>1657</v>
      </c>
      <c r="N374" s="4" t="s">
        <v>1651</v>
      </c>
      <c r="O374" s="36" t="s">
        <v>1697</v>
      </c>
      <c r="P374" s="34" t="s">
        <v>1190</v>
      </c>
      <c r="Q374" s="4" t="e">
        <f>VLOOKUP(N374,Base!$E:$M,8,FALSE)</f>
        <v>#N/A</v>
      </c>
      <c r="R374" s="4" t="e">
        <f>VLOOKUP(O374,Base!$E:$M,8,FALSE)</f>
        <v>#N/A</v>
      </c>
      <c r="S374" s="4" t="e">
        <f>VLOOKUP(Q374,Base!$D:$M,9,FALSE)</f>
        <v>#N/A</v>
      </c>
      <c r="T374" s="4" t="s">
        <v>1651</v>
      </c>
      <c r="U374" s="4" t="s">
        <v>1657</v>
      </c>
    </row>
    <row r="375" spans="1:21" x14ac:dyDescent="0.3">
      <c r="A375" s="15" t="s">
        <v>746</v>
      </c>
      <c r="B375" s="15" t="s">
        <v>1698</v>
      </c>
      <c r="C375" s="16" t="s">
        <v>1655</v>
      </c>
      <c r="D375" s="17">
        <v>985.65</v>
      </c>
      <c r="E375" s="17">
        <v>478.78</v>
      </c>
      <c r="F375" s="18">
        <v>1464.44</v>
      </c>
      <c r="G375" s="17">
        <v>0</v>
      </c>
      <c r="H375" s="17">
        <f t="shared" si="42"/>
        <v>1464.44</v>
      </c>
      <c r="I375" s="17">
        <f t="shared" si="43"/>
        <v>234.31040000000002</v>
      </c>
      <c r="J375" s="17">
        <f t="shared" si="44"/>
        <v>1698.7504000000001</v>
      </c>
      <c r="K375" s="4" t="s">
        <v>1660</v>
      </c>
      <c r="L375" s="36" t="s">
        <v>1656</v>
      </c>
      <c r="M375" s="4" t="s">
        <v>1661</v>
      </c>
      <c r="N375" s="4" t="s">
        <v>1651</v>
      </c>
      <c r="O375" s="36" t="s">
        <v>1699</v>
      </c>
      <c r="P375" s="34" t="s">
        <v>1190</v>
      </c>
      <c r="Q375" s="4" t="e">
        <f>VLOOKUP(N375,Base!$E:$M,8,FALSE)</f>
        <v>#N/A</v>
      </c>
      <c r="R375" s="4" t="e">
        <f>VLOOKUP(O375,Base!$E:$M,8,FALSE)</f>
        <v>#N/A</v>
      </c>
      <c r="S375" s="4" t="e">
        <f>VLOOKUP(Q375,Base!$D:$M,9,FALSE)</f>
        <v>#N/A</v>
      </c>
      <c r="T375" s="4" t="s">
        <v>1651</v>
      </c>
      <c r="U375" s="4" t="s">
        <v>1661</v>
      </c>
    </row>
    <row r="376" spans="1:21" s="28" customFormat="1" x14ac:dyDescent="0.3">
      <c r="A376" s="15" t="s">
        <v>746</v>
      </c>
      <c r="B376" s="15" t="s">
        <v>1700</v>
      </c>
      <c r="C376" s="16" t="s">
        <v>1649</v>
      </c>
      <c r="D376" s="17">
        <v>13686.66</v>
      </c>
      <c r="E376" s="17">
        <v>5942.15</v>
      </c>
      <c r="F376" s="18">
        <v>19628.810000000001</v>
      </c>
      <c r="G376" s="17">
        <v>0</v>
      </c>
      <c r="H376" s="17">
        <f t="shared" si="42"/>
        <v>19628.810000000001</v>
      </c>
      <c r="I376" s="17">
        <f t="shared" si="43"/>
        <v>3140.6096000000002</v>
      </c>
      <c r="J376" s="17">
        <f t="shared" si="44"/>
        <v>22769.419600000001</v>
      </c>
      <c r="K376" s="19" t="s">
        <v>718</v>
      </c>
      <c r="L376" s="32" t="s">
        <v>86</v>
      </c>
      <c r="M376" s="28" t="s">
        <v>1701</v>
      </c>
      <c r="N376" s="30" t="s">
        <v>1651</v>
      </c>
      <c r="O376" s="31" t="s">
        <v>258</v>
      </c>
      <c r="P376" s="20" t="s">
        <v>1653</v>
      </c>
      <c r="Q376" s="4" t="e">
        <f>VLOOKUP(N376,Base!$E:$M,8,FALSE)</f>
        <v>#N/A</v>
      </c>
      <c r="R376" s="4">
        <f>VLOOKUP(O376,Base!$E:$M,8,FALSE)</f>
        <v>2020</v>
      </c>
      <c r="T376" s="30" t="s">
        <v>1651</v>
      </c>
      <c r="U376" s="28" t="s">
        <v>1701</v>
      </c>
    </row>
    <row r="377" spans="1:21" x14ac:dyDescent="0.3">
      <c r="A377" s="15" t="s">
        <v>746</v>
      </c>
      <c r="B377" s="15" t="s">
        <v>1702</v>
      </c>
      <c r="C377" s="16" t="s">
        <v>1655</v>
      </c>
      <c r="D377" s="17">
        <v>2256.59</v>
      </c>
      <c r="E377" s="17">
        <v>1096.1400000000001</v>
      </c>
      <c r="F377" s="18">
        <v>3352.74</v>
      </c>
      <c r="G377" s="17">
        <v>0</v>
      </c>
      <c r="H377" s="17">
        <f t="shared" si="42"/>
        <v>3352.74</v>
      </c>
      <c r="I377" s="17">
        <f t="shared" si="43"/>
        <v>536.4384</v>
      </c>
      <c r="J377" s="17">
        <f t="shared" si="44"/>
        <v>3889.1783999999998</v>
      </c>
      <c r="K377" s="4" t="s">
        <v>797</v>
      </c>
      <c r="L377" s="36" t="s">
        <v>1656</v>
      </c>
      <c r="M377" s="4" t="s">
        <v>1657</v>
      </c>
      <c r="N377" s="4" t="s">
        <v>1651</v>
      </c>
      <c r="O377" s="36" t="s">
        <v>1703</v>
      </c>
      <c r="P377" s="34" t="s">
        <v>1190</v>
      </c>
      <c r="Q377" s="4" t="e">
        <f>VLOOKUP(N377,Base!$E:$M,8,FALSE)</f>
        <v>#N/A</v>
      </c>
      <c r="R377" s="4" t="e">
        <f>VLOOKUP(O377,Base!$E:$M,8,FALSE)</f>
        <v>#N/A</v>
      </c>
      <c r="S377" s="4" t="e">
        <f>VLOOKUP(Q377,Base!$D:$M,9,FALSE)</f>
        <v>#N/A</v>
      </c>
      <c r="T377" s="4" t="s">
        <v>1651</v>
      </c>
      <c r="U377" s="4" t="s">
        <v>1657</v>
      </c>
    </row>
    <row r="378" spans="1:21" x14ac:dyDescent="0.3">
      <c r="A378" s="15" t="s">
        <v>746</v>
      </c>
      <c r="B378" s="15" t="s">
        <v>1704</v>
      </c>
      <c r="C378" s="16" t="s">
        <v>1655</v>
      </c>
      <c r="D378" s="17">
        <v>985.65</v>
      </c>
      <c r="E378" s="17">
        <v>478.78</v>
      </c>
      <c r="F378" s="18">
        <v>1464.44</v>
      </c>
      <c r="G378" s="17">
        <v>0</v>
      </c>
      <c r="H378" s="17">
        <f t="shared" si="42"/>
        <v>1464.44</v>
      </c>
      <c r="I378" s="17">
        <f t="shared" si="43"/>
        <v>234.31040000000002</v>
      </c>
      <c r="J378" s="17">
        <f t="shared" si="44"/>
        <v>1698.7504000000001</v>
      </c>
      <c r="K378" s="4" t="s">
        <v>1660</v>
      </c>
      <c r="L378" s="36" t="s">
        <v>1656</v>
      </c>
      <c r="M378" s="4" t="s">
        <v>1661</v>
      </c>
      <c r="N378" s="4" t="s">
        <v>1651</v>
      </c>
      <c r="O378" s="36" t="s">
        <v>1705</v>
      </c>
      <c r="P378" s="34" t="s">
        <v>1190</v>
      </c>
      <c r="Q378" s="4" t="e">
        <f>VLOOKUP(N378,Base!$E:$M,8,FALSE)</f>
        <v>#N/A</v>
      </c>
      <c r="R378" s="4" t="e">
        <f>VLOOKUP(O378,Base!$E:$M,8,FALSE)</f>
        <v>#N/A</v>
      </c>
      <c r="S378" s="4" t="e">
        <f>VLOOKUP(Q378,Base!$D:$M,9,FALSE)</f>
        <v>#N/A</v>
      </c>
      <c r="T378" s="4" t="s">
        <v>1651</v>
      </c>
      <c r="U378" s="4" t="s">
        <v>1661</v>
      </c>
    </row>
    <row r="379" spans="1:21" s="28" customFormat="1" x14ac:dyDescent="0.3">
      <c r="A379" s="15" t="s">
        <v>746</v>
      </c>
      <c r="B379" s="15" t="s">
        <v>1706</v>
      </c>
      <c r="C379" s="16" t="s">
        <v>1649</v>
      </c>
      <c r="D379" s="17">
        <v>13686.66</v>
      </c>
      <c r="E379" s="17">
        <v>5942.15</v>
      </c>
      <c r="F379" s="18">
        <v>19628.810000000001</v>
      </c>
      <c r="G379" s="17">
        <v>0</v>
      </c>
      <c r="H379" s="17">
        <f t="shared" si="42"/>
        <v>19628.810000000001</v>
      </c>
      <c r="I379" s="17">
        <f t="shared" si="43"/>
        <v>3140.6096000000002</v>
      </c>
      <c r="J379" s="17">
        <f t="shared" si="44"/>
        <v>22769.419600000001</v>
      </c>
      <c r="K379" s="19" t="s">
        <v>718</v>
      </c>
      <c r="L379" s="32" t="s">
        <v>86</v>
      </c>
      <c r="M379" s="28" t="s">
        <v>1707</v>
      </c>
      <c r="N379" s="30" t="s">
        <v>1651</v>
      </c>
      <c r="O379" s="31" t="s">
        <v>261</v>
      </c>
      <c r="P379" s="20" t="s">
        <v>1653</v>
      </c>
      <c r="Q379" s="4" t="e">
        <f>VLOOKUP(N379,Base!$E:$M,8,FALSE)</f>
        <v>#N/A</v>
      </c>
      <c r="R379" s="4">
        <f>VLOOKUP(O379,Base!$E:$M,8,FALSE)</f>
        <v>2020</v>
      </c>
      <c r="T379" s="30" t="s">
        <v>1651</v>
      </c>
      <c r="U379" s="28" t="s">
        <v>1707</v>
      </c>
    </row>
    <row r="380" spans="1:21" x14ac:dyDescent="0.3">
      <c r="A380" s="15" t="s">
        <v>746</v>
      </c>
      <c r="B380" s="15" t="s">
        <v>1708</v>
      </c>
      <c r="C380" s="16" t="s">
        <v>1655</v>
      </c>
      <c r="D380" s="17">
        <v>2256.59</v>
      </c>
      <c r="E380" s="17">
        <v>1096.1400000000001</v>
      </c>
      <c r="F380" s="18">
        <v>3352.74</v>
      </c>
      <c r="G380" s="17">
        <v>0</v>
      </c>
      <c r="H380" s="17">
        <f t="shared" si="42"/>
        <v>3352.74</v>
      </c>
      <c r="I380" s="17">
        <f t="shared" si="43"/>
        <v>536.4384</v>
      </c>
      <c r="J380" s="17">
        <f t="shared" si="44"/>
        <v>3889.1783999999998</v>
      </c>
      <c r="K380" s="4" t="s">
        <v>797</v>
      </c>
      <c r="L380" s="36" t="s">
        <v>1656</v>
      </c>
      <c r="M380" s="4" t="s">
        <v>1657</v>
      </c>
      <c r="N380" s="4" t="s">
        <v>1651</v>
      </c>
      <c r="O380" s="36" t="s">
        <v>1709</v>
      </c>
      <c r="P380" s="34" t="s">
        <v>1190</v>
      </c>
      <c r="Q380" s="4" t="e">
        <f>VLOOKUP(N380,Base!$E:$M,8,FALSE)</f>
        <v>#N/A</v>
      </c>
      <c r="R380" s="4" t="e">
        <f>VLOOKUP(O380,Base!$E:$M,8,FALSE)</f>
        <v>#N/A</v>
      </c>
      <c r="S380" s="4" t="e">
        <f>VLOOKUP(Q380,Base!$D:$M,9,FALSE)</f>
        <v>#N/A</v>
      </c>
      <c r="T380" s="4" t="s">
        <v>1651</v>
      </c>
      <c r="U380" s="4" t="s">
        <v>1657</v>
      </c>
    </row>
    <row r="381" spans="1:21" x14ac:dyDescent="0.3">
      <c r="A381" s="15" t="s">
        <v>746</v>
      </c>
      <c r="B381" s="15" t="s">
        <v>1710</v>
      </c>
      <c r="C381" s="16" t="s">
        <v>1655</v>
      </c>
      <c r="D381" s="17">
        <v>985.65</v>
      </c>
      <c r="E381" s="17">
        <v>478.78</v>
      </c>
      <c r="F381" s="18">
        <v>1464.44</v>
      </c>
      <c r="G381" s="17">
        <v>0</v>
      </c>
      <c r="H381" s="17">
        <f t="shared" si="42"/>
        <v>1464.44</v>
      </c>
      <c r="I381" s="17">
        <f t="shared" si="43"/>
        <v>234.31040000000002</v>
      </c>
      <c r="J381" s="17">
        <f t="shared" si="44"/>
        <v>1698.7504000000001</v>
      </c>
      <c r="K381" s="4" t="s">
        <v>1660</v>
      </c>
      <c r="L381" s="36" t="s">
        <v>1656</v>
      </c>
      <c r="M381" s="4" t="s">
        <v>1661</v>
      </c>
      <c r="N381" s="4" t="s">
        <v>1651</v>
      </c>
      <c r="O381" s="36" t="s">
        <v>1711</v>
      </c>
      <c r="P381" s="34" t="s">
        <v>1190</v>
      </c>
      <c r="Q381" s="4" t="e">
        <f>VLOOKUP(N381,Base!$E:$M,8,FALSE)</f>
        <v>#N/A</v>
      </c>
      <c r="R381" s="4" t="e">
        <f>VLOOKUP(O381,Base!$E:$M,8,FALSE)</f>
        <v>#N/A</v>
      </c>
      <c r="S381" s="4" t="e">
        <f>VLOOKUP(Q381,Base!$D:$M,9,FALSE)</f>
        <v>#N/A</v>
      </c>
      <c r="T381" s="4" t="s">
        <v>1651</v>
      </c>
      <c r="U381" s="4" t="s">
        <v>1661</v>
      </c>
    </row>
    <row r="382" spans="1:21" s="28" customFormat="1" x14ac:dyDescent="0.3">
      <c r="A382" s="15" t="s">
        <v>746</v>
      </c>
      <c r="B382" s="15" t="s">
        <v>1712</v>
      </c>
      <c r="C382" s="16" t="s">
        <v>1649</v>
      </c>
      <c r="D382" s="17">
        <v>13686.66</v>
      </c>
      <c r="E382" s="17">
        <v>5942.15</v>
      </c>
      <c r="F382" s="18">
        <v>19628.810000000001</v>
      </c>
      <c r="G382" s="17">
        <v>0</v>
      </c>
      <c r="H382" s="17">
        <f t="shared" si="42"/>
        <v>19628.810000000001</v>
      </c>
      <c r="I382" s="17">
        <f t="shared" si="43"/>
        <v>3140.6096000000002</v>
      </c>
      <c r="J382" s="17">
        <f t="shared" si="44"/>
        <v>22769.419600000001</v>
      </c>
      <c r="K382" s="19" t="s">
        <v>718</v>
      </c>
      <c r="L382" s="32" t="s">
        <v>86</v>
      </c>
      <c r="M382" s="28" t="s">
        <v>1713</v>
      </c>
      <c r="N382" s="30" t="s">
        <v>1651</v>
      </c>
      <c r="O382" s="31" t="s">
        <v>253</v>
      </c>
      <c r="P382" s="20" t="s">
        <v>1653</v>
      </c>
      <c r="Q382" s="4" t="e">
        <f>VLOOKUP(N382,Base!$E:$M,8,FALSE)</f>
        <v>#N/A</v>
      </c>
      <c r="R382" s="4">
        <f>VLOOKUP(O382,Base!$E:$M,8,FALSE)</f>
        <v>2020</v>
      </c>
      <c r="T382" s="30" t="s">
        <v>1651</v>
      </c>
      <c r="U382" s="28" t="s">
        <v>1713</v>
      </c>
    </row>
    <row r="383" spans="1:21" x14ac:dyDescent="0.3">
      <c r="A383" s="15" t="s">
        <v>746</v>
      </c>
      <c r="B383" s="15" t="s">
        <v>1714</v>
      </c>
      <c r="C383" s="16" t="s">
        <v>1655</v>
      </c>
      <c r="D383" s="17">
        <v>2256.59</v>
      </c>
      <c r="E383" s="17">
        <v>1096.1400000000001</v>
      </c>
      <c r="F383" s="18">
        <v>3352.74</v>
      </c>
      <c r="G383" s="17">
        <v>0</v>
      </c>
      <c r="H383" s="17">
        <f t="shared" si="42"/>
        <v>3352.74</v>
      </c>
      <c r="I383" s="17">
        <f t="shared" si="43"/>
        <v>536.4384</v>
      </c>
      <c r="J383" s="17">
        <f t="shared" si="44"/>
        <v>3889.1783999999998</v>
      </c>
      <c r="K383" s="4" t="s">
        <v>797</v>
      </c>
      <c r="L383" s="36" t="s">
        <v>1656</v>
      </c>
      <c r="M383" s="4" t="s">
        <v>1657</v>
      </c>
      <c r="N383" s="4" t="s">
        <v>1651</v>
      </c>
      <c r="O383" s="36" t="s">
        <v>1715</v>
      </c>
      <c r="P383" s="34" t="s">
        <v>1190</v>
      </c>
      <c r="Q383" s="4" t="e">
        <f>VLOOKUP(N383,Base!$E:$M,8,FALSE)</f>
        <v>#N/A</v>
      </c>
      <c r="R383" s="4" t="e">
        <f>VLOOKUP(O383,Base!$E:$M,8,FALSE)</f>
        <v>#N/A</v>
      </c>
      <c r="S383" s="4" t="e">
        <f>VLOOKUP(Q383,Base!$D:$M,9,FALSE)</f>
        <v>#N/A</v>
      </c>
      <c r="T383" s="4" t="s">
        <v>1651</v>
      </c>
      <c r="U383" s="4" t="s">
        <v>1657</v>
      </c>
    </row>
    <row r="384" spans="1:21" x14ac:dyDescent="0.3">
      <c r="A384" s="15" t="s">
        <v>746</v>
      </c>
      <c r="B384" s="15" t="s">
        <v>1716</v>
      </c>
      <c r="C384" s="16" t="s">
        <v>1655</v>
      </c>
      <c r="D384" s="17">
        <v>985.65</v>
      </c>
      <c r="E384" s="17">
        <v>478.78</v>
      </c>
      <c r="F384" s="18">
        <v>1464.44</v>
      </c>
      <c r="G384" s="17">
        <v>0</v>
      </c>
      <c r="H384" s="17">
        <f t="shared" si="42"/>
        <v>1464.44</v>
      </c>
      <c r="I384" s="17">
        <f t="shared" si="43"/>
        <v>234.31040000000002</v>
      </c>
      <c r="J384" s="17">
        <f t="shared" si="44"/>
        <v>1698.7504000000001</v>
      </c>
      <c r="K384" s="4" t="s">
        <v>1660</v>
      </c>
      <c r="L384" s="36" t="s">
        <v>1656</v>
      </c>
      <c r="M384" s="4" t="s">
        <v>1661</v>
      </c>
      <c r="N384" s="4" t="s">
        <v>1651</v>
      </c>
      <c r="O384" s="36" t="s">
        <v>1717</v>
      </c>
      <c r="P384" s="34" t="s">
        <v>1190</v>
      </c>
      <c r="Q384" s="4" t="e">
        <f>VLOOKUP(N384,Base!$E:$M,8,FALSE)</f>
        <v>#N/A</v>
      </c>
      <c r="R384" s="4" t="e">
        <f>VLOOKUP(O384,Base!$E:$M,8,FALSE)</f>
        <v>#N/A</v>
      </c>
      <c r="S384" s="4" t="e">
        <f>VLOOKUP(Q384,Base!$D:$M,9,FALSE)</f>
        <v>#N/A</v>
      </c>
      <c r="T384" s="4" t="s">
        <v>1651</v>
      </c>
      <c r="U384" s="4" t="s">
        <v>1661</v>
      </c>
    </row>
    <row r="385" spans="1:21" s="28" customFormat="1" x14ac:dyDescent="0.3">
      <c r="A385" s="15" t="s">
        <v>746</v>
      </c>
      <c r="B385" s="15" t="s">
        <v>1718</v>
      </c>
      <c r="C385" s="16" t="s">
        <v>1649</v>
      </c>
      <c r="D385" s="17">
        <v>13686.66</v>
      </c>
      <c r="E385" s="17">
        <v>5942.15</v>
      </c>
      <c r="F385" s="18">
        <v>19628.810000000001</v>
      </c>
      <c r="G385" s="17">
        <v>0</v>
      </c>
      <c r="H385" s="17">
        <f t="shared" si="42"/>
        <v>19628.810000000001</v>
      </c>
      <c r="I385" s="17">
        <f t="shared" si="43"/>
        <v>3140.6096000000002</v>
      </c>
      <c r="J385" s="17">
        <f t="shared" si="44"/>
        <v>22769.419600000001</v>
      </c>
      <c r="K385" s="19" t="s">
        <v>718</v>
      </c>
      <c r="L385" s="32" t="s">
        <v>86</v>
      </c>
      <c r="M385" s="28" t="s">
        <v>1719</v>
      </c>
      <c r="N385" s="30" t="s">
        <v>1651</v>
      </c>
      <c r="O385" s="31" t="s">
        <v>420</v>
      </c>
      <c r="P385" s="20" t="s">
        <v>1653</v>
      </c>
      <c r="Q385" s="4" t="e">
        <f>VLOOKUP(N385,Base!$E:$M,8,FALSE)</f>
        <v>#N/A</v>
      </c>
      <c r="R385" s="4">
        <f>VLOOKUP(O385,Base!$E:$M,8,FALSE)</f>
        <v>2021</v>
      </c>
      <c r="T385" s="30" t="s">
        <v>1651</v>
      </c>
      <c r="U385" s="28" t="s">
        <v>1719</v>
      </c>
    </row>
    <row r="386" spans="1:21" x14ac:dyDescent="0.3">
      <c r="A386" s="15" t="s">
        <v>746</v>
      </c>
      <c r="B386" s="15" t="s">
        <v>1720</v>
      </c>
      <c r="C386" s="16" t="s">
        <v>1655</v>
      </c>
      <c r="D386" s="17">
        <v>2256.59</v>
      </c>
      <c r="E386" s="17">
        <v>1096.1400000000001</v>
      </c>
      <c r="F386" s="18">
        <v>3352.74</v>
      </c>
      <c r="G386" s="17">
        <v>0</v>
      </c>
      <c r="H386" s="17">
        <f t="shared" si="42"/>
        <v>3352.74</v>
      </c>
      <c r="I386" s="17">
        <f t="shared" si="43"/>
        <v>536.4384</v>
      </c>
      <c r="J386" s="17">
        <f t="shared" si="44"/>
        <v>3889.1783999999998</v>
      </c>
      <c r="K386" s="4" t="s">
        <v>797</v>
      </c>
      <c r="L386" s="36" t="s">
        <v>1656</v>
      </c>
      <c r="M386" s="4" t="s">
        <v>1657</v>
      </c>
      <c r="N386" s="4" t="s">
        <v>1651</v>
      </c>
      <c r="O386" s="36" t="s">
        <v>1721</v>
      </c>
      <c r="P386" s="34" t="s">
        <v>1190</v>
      </c>
      <c r="Q386" s="4" t="e">
        <f>VLOOKUP(N386,Base!$E:$M,8,FALSE)</f>
        <v>#N/A</v>
      </c>
      <c r="R386" s="4" t="e">
        <f>VLOOKUP(O386,Base!$E:$M,8,FALSE)</f>
        <v>#N/A</v>
      </c>
      <c r="S386" s="4" t="e">
        <f>VLOOKUP(Q386,Base!$D:$M,9,FALSE)</f>
        <v>#N/A</v>
      </c>
      <c r="T386" s="4" t="s">
        <v>1651</v>
      </c>
      <c r="U386" s="4" t="s">
        <v>1657</v>
      </c>
    </row>
    <row r="387" spans="1:21" x14ac:dyDescent="0.3">
      <c r="A387" s="15" t="s">
        <v>746</v>
      </c>
      <c r="B387" s="15" t="s">
        <v>1722</v>
      </c>
      <c r="C387" s="16" t="s">
        <v>1655</v>
      </c>
      <c r="D387" s="17">
        <v>985.65</v>
      </c>
      <c r="E387" s="17">
        <v>478.78</v>
      </c>
      <c r="F387" s="18">
        <v>1464.44</v>
      </c>
      <c r="G387" s="17">
        <v>0</v>
      </c>
      <c r="H387" s="17">
        <f t="shared" si="42"/>
        <v>1464.44</v>
      </c>
      <c r="I387" s="17">
        <f t="shared" si="43"/>
        <v>234.31040000000002</v>
      </c>
      <c r="J387" s="17">
        <f t="shared" si="44"/>
        <v>1698.7504000000001</v>
      </c>
      <c r="K387" s="4" t="s">
        <v>1660</v>
      </c>
      <c r="L387" s="36" t="s">
        <v>1656</v>
      </c>
      <c r="M387" s="4" t="s">
        <v>1661</v>
      </c>
      <c r="N387" s="4" t="s">
        <v>1651</v>
      </c>
      <c r="O387" s="36" t="s">
        <v>1723</v>
      </c>
      <c r="P387" s="34" t="s">
        <v>1190</v>
      </c>
      <c r="Q387" s="4" t="e">
        <f>VLOOKUP(N387,Base!$E:$M,8,FALSE)</f>
        <v>#N/A</v>
      </c>
      <c r="R387" s="4" t="e">
        <f>VLOOKUP(O387,Base!$E:$M,8,FALSE)</f>
        <v>#N/A</v>
      </c>
      <c r="S387" s="4" t="e">
        <f>VLOOKUP(Q387,Base!$D:$M,9,FALSE)</f>
        <v>#N/A</v>
      </c>
      <c r="T387" s="4" t="s">
        <v>1651</v>
      </c>
      <c r="U387" s="4" t="s">
        <v>1661</v>
      </c>
    </row>
    <row r="388" spans="1:21" s="28" customFormat="1" x14ac:dyDescent="0.3">
      <c r="A388" s="15" t="s">
        <v>746</v>
      </c>
      <c r="B388" s="15" t="s">
        <v>1724</v>
      </c>
      <c r="C388" s="16" t="s">
        <v>1649</v>
      </c>
      <c r="D388" s="17">
        <v>13686.66</v>
      </c>
      <c r="E388" s="17">
        <v>5942.15</v>
      </c>
      <c r="F388" s="18">
        <v>19628.810000000001</v>
      </c>
      <c r="G388" s="17">
        <v>0</v>
      </c>
      <c r="H388" s="17">
        <f t="shared" si="42"/>
        <v>19628.810000000001</v>
      </c>
      <c r="I388" s="17">
        <f t="shared" si="43"/>
        <v>3140.6096000000002</v>
      </c>
      <c r="J388" s="17">
        <f t="shared" si="44"/>
        <v>22769.419600000001</v>
      </c>
      <c r="K388" s="19" t="s">
        <v>718</v>
      </c>
      <c r="L388" s="32" t="s">
        <v>86</v>
      </c>
      <c r="M388" s="28" t="s">
        <v>1725</v>
      </c>
      <c r="N388" s="30" t="s">
        <v>1651</v>
      </c>
      <c r="O388" s="31" t="s">
        <v>264</v>
      </c>
      <c r="P388" s="20" t="s">
        <v>1653</v>
      </c>
      <c r="Q388" s="4" t="e">
        <f>VLOOKUP(N388,Base!$E:$M,8,FALSE)</f>
        <v>#N/A</v>
      </c>
      <c r="R388" s="4">
        <f>VLOOKUP(O388,Base!$E:$M,8,FALSE)</f>
        <v>2020</v>
      </c>
      <c r="T388" s="30" t="s">
        <v>1651</v>
      </c>
      <c r="U388" s="28" t="s">
        <v>1725</v>
      </c>
    </row>
    <row r="389" spans="1:21" x14ac:dyDescent="0.3">
      <c r="A389" s="15" t="s">
        <v>746</v>
      </c>
      <c r="B389" s="15" t="s">
        <v>1726</v>
      </c>
      <c r="C389" s="16" t="s">
        <v>1655</v>
      </c>
      <c r="D389" s="17">
        <v>2256.59</v>
      </c>
      <c r="E389" s="17">
        <v>1096.1400000000001</v>
      </c>
      <c r="F389" s="18">
        <v>3352.74</v>
      </c>
      <c r="G389" s="17">
        <v>0</v>
      </c>
      <c r="H389" s="17">
        <f t="shared" si="42"/>
        <v>3352.74</v>
      </c>
      <c r="I389" s="17">
        <f t="shared" si="43"/>
        <v>536.4384</v>
      </c>
      <c r="J389" s="17">
        <f t="shared" si="44"/>
        <v>3889.1783999999998</v>
      </c>
      <c r="K389" s="4" t="s">
        <v>797</v>
      </c>
      <c r="L389" s="36" t="s">
        <v>1656</v>
      </c>
      <c r="M389" s="4" t="s">
        <v>1657</v>
      </c>
      <c r="N389" s="4" t="s">
        <v>1651</v>
      </c>
      <c r="O389" s="36" t="s">
        <v>1727</v>
      </c>
      <c r="P389" s="34" t="s">
        <v>1190</v>
      </c>
      <c r="Q389" s="4" t="e">
        <f>VLOOKUP(N389,Base!$E:$M,8,FALSE)</f>
        <v>#N/A</v>
      </c>
      <c r="R389" s="4" t="e">
        <f>VLOOKUP(O389,Base!$E:$M,8,FALSE)</f>
        <v>#N/A</v>
      </c>
      <c r="S389" s="4" t="e">
        <f>VLOOKUP(Q389,Base!$D:$M,9,FALSE)</f>
        <v>#N/A</v>
      </c>
      <c r="T389" s="4" t="s">
        <v>1651</v>
      </c>
      <c r="U389" s="4" t="s">
        <v>1657</v>
      </c>
    </row>
    <row r="390" spans="1:21" x14ac:dyDescent="0.3">
      <c r="A390" s="15" t="s">
        <v>746</v>
      </c>
      <c r="B390" s="15" t="s">
        <v>1728</v>
      </c>
      <c r="C390" s="16" t="s">
        <v>1655</v>
      </c>
      <c r="D390" s="17">
        <v>985.65</v>
      </c>
      <c r="E390" s="17">
        <v>478.78</v>
      </c>
      <c r="F390" s="18">
        <v>1464.44</v>
      </c>
      <c r="G390" s="17">
        <v>0</v>
      </c>
      <c r="H390" s="17">
        <f t="shared" si="42"/>
        <v>1464.44</v>
      </c>
      <c r="I390" s="17">
        <f t="shared" si="43"/>
        <v>234.31040000000002</v>
      </c>
      <c r="J390" s="17">
        <f t="shared" si="44"/>
        <v>1698.7504000000001</v>
      </c>
      <c r="K390" s="4" t="s">
        <v>1660</v>
      </c>
      <c r="L390" s="36" t="s">
        <v>1656</v>
      </c>
      <c r="M390" s="4" t="s">
        <v>1661</v>
      </c>
      <c r="N390" s="4" t="s">
        <v>1651</v>
      </c>
      <c r="O390" s="36" t="s">
        <v>1729</v>
      </c>
      <c r="P390" s="34" t="s">
        <v>1190</v>
      </c>
      <c r="Q390" s="4" t="e">
        <f>VLOOKUP(N390,Base!$E:$M,8,FALSE)</f>
        <v>#N/A</v>
      </c>
      <c r="R390" s="4" t="e">
        <f>VLOOKUP(O390,Base!$E:$M,8,FALSE)</f>
        <v>#N/A</v>
      </c>
      <c r="S390" s="4" t="e">
        <f>VLOOKUP(Q390,Base!$D:$M,9,FALSE)</f>
        <v>#N/A</v>
      </c>
      <c r="T390" s="4" t="s">
        <v>1651</v>
      </c>
      <c r="U390" s="4" t="s">
        <v>1661</v>
      </c>
    </row>
    <row r="391" spans="1:21" s="28" customFormat="1" x14ac:dyDescent="0.3">
      <c r="A391" s="15" t="s">
        <v>746</v>
      </c>
      <c r="B391" s="15" t="s">
        <v>1730</v>
      </c>
      <c r="C391" s="16" t="s">
        <v>1649</v>
      </c>
      <c r="D391" s="17">
        <v>13686.66</v>
      </c>
      <c r="E391" s="17">
        <v>5942.15</v>
      </c>
      <c r="F391" s="18">
        <v>19628.810000000001</v>
      </c>
      <c r="G391" s="17">
        <v>0</v>
      </c>
      <c r="H391" s="17">
        <f t="shared" si="42"/>
        <v>19628.810000000001</v>
      </c>
      <c r="I391" s="17">
        <f t="shared" si="43"/>
        <v>3140.6096000000002</v>
      </c>
      <c r="J391" s="17">
        <f t="shared" si="44"/>
        <v>22769.419600000001</v>
      </c>
      <c r="K391" s="19" t="s">
        <v>718</v>
      </c>
      <c r="L391" s="32" t="s">
        <v>86</v>
      </c>
      <c r="M391" s="28" t="s">
        <v>1731</v>
      </c>
      <c r="N391" s="30" t="s">
        <v>1651</v>
      </c>
      <c r="O391" s="31" t="s">
        <v>687</v>
      </c>
      <c r="P391" s="20" t="s">
        <v>1653</v>
      </c>
      <c r="Q391" s="4" t="e">
        <f>VLOOKUP(N391,Base!$E:$M,8,FALSE)</f>
        <v>#N/A</v>
      </c>
      <c r="R391" s="4" t="str">
        <f>VLOOKUP(O391,Base!$E:$M,8,FALSE)</f>
        <v>2020</v>
      </c>
      <c r="T391" s="30" t="s">
        <v>1651</v>
      </c>
      <c r="U391" s="28" t="s">
        <v>1731</v>
      </c>
    </row>
    <row r="392" spans="1:21" x14ac:dyDescent="0.3">
      <c r="A392" s="15" t="s">
        <v>746</v>
      </c>
      <c r="B392" s="15" t="s">
        <v>1732</v>
      </c>
      <c r="C392" s="16" t="s">
        <v>1655</v>
      </c>
      <c r="D392" s="17">
        <v>2256.59</v>
      </c>
      <c r="E392" s="17">
        <v>1096.1400000000001</v>
      </c>
      <c r="F392" s="18">
        <v>3352.74</v>
      </c>
      <c r="G392" s="17">
        <v>0</v>
      </c>
      <c r="H392" s="17">
        <f t="shared" si="42"/>
        <v>3352.74</v>
      </c>
      <c r="I392" s="17">
        <f t="shared" si="43"/>
        <v>536.4384</v>
      </c>
      <c r="J392" s="17">
        <f t="shared" si="44"/>
        <v>3889.1783999999998</v>
      </c>
      <c r="K392" s="4" t="s">
        <v>797</v>
      </c>
      <c r="L392" s="36" t="s">
        <v>1656</v>
      </c>
      <c r="M392" s="4" t="s">
        <v>1657</v>
      </c>
      <c r="N392" s="4" t="s">
        <v>1651</v>
      </c>
      <c r="O392" s="36" t="s">
        <v>1733</v>
      </c>
      <c r="P392" s="34" t="s">
        <v>1190</v>
      </c>
      <c r="Q392" s="4" t="e">
        <f>VLOOKUP(N392,Base!$E:$M,8,FALSE)</f>
        <v>#N/A</v>
      </c>
      <c r="R392" s="4" t="e">
        <f>VLOOKUP(O392,Base!$E:$M,8,FALSE)</f>
        <v>#N/A</v>
      </c>
      <c r="S392" s="4" t="e">
        <f>VLOOKUP(Q392,Base!$D:$M,9,FALSE)</f>
        <v>#N/A</v>
      </c>
      <c r="T392" s="4" t="s">
        <v>1651</v>
      </c>
      <c r="U392" s="4" t="s">
        <v>1657</v>
      </c>
    </row>
    <row r="393" spans="1:21" x14ac:dyDescent="0.3">
      <c r="A393" s="15" t="s">
        <v>746</v>
      </c>
      <c r="B393" s="15" t="s">
        <v>1734</v>
      </c>
      <c r="C393" s="16" t="s">
        <v>1655</v>
      </c>
      <c r="D393" s="17">
        <v>985.65</v>
      </c>
      <c r="E393" s="17">
        <v>478.78</v>
      </c>
      <c r="F393" s="18">
        <v>1464.44</v>
      </c>
      <c r="G393" s="17">
        <v>0</v>
      </c>
      <c r="H393" s="17">
        <f t="shared" si="42"/>
        <v>1464.44</v>
      </c>
      <c r="I393" s="17">
        <f t="shared" si="43"/>
        <v>234.31040000000002</v>
      </c>
      <c r="J393" s="17">
        <f t="shared" si="44"/>
        <v>1698.7504000000001</v>
      </c>
      <c r="K393" s="4" t="s">
        <v>1660</v>
      </c>
      <c r="L393" s="36" t="s">
        <v>1656</v>
      </c>
      <c r="M393" s="4" t="s">
        <v>1661</v>
      </c>
      <c r="N393" s="4" t="s">
        <v>1651</v>
      </c>
      <c r="O393" s="36" t="s">
        <v>1735</v>
      </c>
      <c r="P393" s="34" t="s">
        <v>1190</v>
      </c>
      <c r="Q393" s="4" t="e">
        <f>VLOOKUP(N393,Base!$E:$M,8,FALSE)</f>
        <v>#N/A</v>
      </c>
      <c r="R393" s="4" t="e">
        <f>VLOOKUP(O393,Base!$E:$M,8,FALSE)</f>
        <v>#N/A</v>
      </c>
      <c r="S393" s="4" t="e">
        <f>VLOOKUP(Q393,Base!$D:$M,9,FALSE)</f>
        <v>#N/A</v>
      </c>
      <c r="T393" s="4" t="s">
        <v>1651</v>
      </c>
      <c r="U393" s="4" t="s">
        <v>1661</v>
      </c>
    </row>
    <row r="394" spans="1:21" s="28" customFormat="1" x14ac:dyDescent="0.3">
      <c r="A394" s="15" t="s">
        <v>746</v>
      </c>
      <c r="B394" s="15" t="s">
        <v>1736</v>
      </c>
      <c r="C394" s="16" t="s">
        <v>1649</v>
      </c>
      <c r="D394" s="17">
        <v>19551.009999999998</v>
      </c>
      <c r="E394" s="17">
        <v>8488.19</v>
      </c>
      <c r="F394" s="18">
        <v>28039.200000000001</v>
      </c>
      <c r="G394" s="17">
        <v>0</v>
      </c>
      <c r="H394" s="17">
        <f t="shared" si="42"/>
        <v>28039.200000000001</v>
      </c>
      <c r="I394" s="17">
        <f t="shared" si="43"/>
        <v>4486.2719999999999</v>
      </c>
      <c r="J394" s="17">
        <f t="shared" si="44"/>
        <v>32525.472000000002</v>
      </c>
      <c r="K394" s="19" t="s">
        <v>718</v>
      </c>
      <c r="L394" s="32" t="s">
        <v>86</v>
      </c>
      <c r="M394" s="28" t="s">
        <v>1737</v>
      </c>
      <c r="N394" s="30" t="s">
        <v>1738</v>
      </c>
      <c r="O394" s="31" t="s">
        <v>564</v>
      </c>
      <c r="P394" s="20" t="s">
        <v>1653</v>
      </c>
      <c r="Q394" s="4" t="e">
        <f>VLOOKUP(N394,Base!$E:$M,8,FALSE)</f>
        <v>#N/A</v>
      </c>
      <c r="R394" s="4">
        <f>VLOOKUP(O394,Base!$E:$M,8,FALSE)</f>
        <v>2021</v>
      </c>
      <c r="T394" s="30" t="s">
        <v>1738</v>
      </c>
      <c r="U394" s="28" t="s">
        <v>1737</v>
      </c>
    </row>
    <row r="395" spans="1:21" x14ac:dyDescent="0.3">
      <c r="A395" s="15" t="s">
        <v>746</v>
      </c>
      <c r="B395" s="15" t="s">
        <v>1739</v>
      </c>
      <c r="C395" s="16" t="s">
        <v>1655</v>
      </c>
      <c r="D395" s="17">
        <v>3182.12</v>
      </c>
      <c r="E395" s="17">
        <v>1545.72</v>
      </c>
      <c r="F395" s="18">
        <v>4727.84</v>
      </c>
      <c r="G395" s="17">
        <v>0</v>
      </c>
      <c r="H395" s="17">
        <f t="shared" si="42"/>
        <v>4727.84</v>
      </c>
      <c r="I395" s="17">
        <f t="shared" si="43"/>
        <v>756.45440000000008</v>
      </c>
      <c r="J395" s="17">
        <f t="shared" si="44"/>
        <v>5484.2944000000007</v>
      </c>
      <c r="K395" s="4" t="s">
        <v>1740</v>
      </c>
      <c r="L395" s="36" t="s">
        <v>1741</v>
      </c>
      <c r="M395" s="4" t="s">
        <v>1742</v>
      </c>
      <c r="N395" s="4" t="s">
        <v>1651</v>
      </c>
      <c r="O395" s="37" t="s">
        <v>1743</v>
      </c>
      <c r="P395" s="34" t="s">
        <v>1190</v>
      </c>
      <c r="Q395" s="4" t="e">
        <f>VLOOKUP(N395,Base!$E:$M,8,FALSE)</f>
        <v>#N/A</v>
      </c>
      <c r="R395" s="4" t="e">
        <f>VLOOKUP(O395,Base!$E:$M,8,FALSE)</f>
        <v>#N/A</v>
      </c>
      <c r="S395" s="4" t="e">
        <f>VLOOKUP(Q395,Base!$D:$M,9,FALSE)</f>
        <v>#N/A</v>
      </c>
      <c r="T395" s="4" t="s">
        <v>1651</v>
      </c>
      <c r="U395" s="4" t="s">
        <v>1742</v>
      </c>
    </row>
    <row r="396" spans="1:21" x14ac:dyDescent="0.3">
      <c r="A396" s="15" t="s">
        <v>746</v>
      </c>
      <c r="B396" s="15" t="s">
        <v>1744</v>
      </c>
      <c r="C396" s="16" t="s">
        <v>1655</v>
      </c>
      <c r="D396" s="17">
        <v>2839.63</v>
      </c>
      <c r="E396" s="17">
        <v>1379.36</v>
      </c>
      <c r="F396" s="18">
        <v>4218.99</v>
      </c>
      <c r="G396" s="17">
        <v>0</v>
      </c>
      <c r="H396" s="17">
        <f t="shared" si="42"/>
        <v>4218.99</v>
      </c>
      <c r="I396" s="17">
        <f t="shared" si="43"/>
        <v>675.03840000000002</v>
      </c>
      <c r="J396" s="17">
        <f t="shared" si="44"/>
        <v>4894.0284000000001</v>
      </c>
      <c r="K396" s="4" t="s">
        <v>1660</v>
      </c>
      <c r="L396" s="36" t="s">
        <v>1656</v>
      </c>
      <c r="M396" s="4" t="s">
        <v>1745</v>
      </c>
      <c r="N396" s="4" t="s">
        <v>1651</v>
      </c>
      <c r="O396" s="36" t="s">
        <v>1746</v>
      </c>
      <c r="P396" s="34" t="s">
        <v>1190</v>
      </c>
      <c r="Q396" s="4" t="e">
        <f>VLOOKUP(N396,Base!$E:$M,8,FALSE)</f>
        <v>#N/A</v>
      </c>
      <c r="R396" s="4" t="e">
        <f>VLOOKUP(O396,Base!$E:$M,8,FALSE)</f>
        <v>#N/A</v>
      </c>
      <c r="S396" s="4" t="e">
        <f>VLOOKUP(Q396,Base!$D:$M,9,FALSE)</f>
        <v>#N/A</v>
      </c>
      <c r="T396" s="4" t="s">
        <v>1651</v>
      </c>
      <c r="U396" s="4" t="s">
        <v>1745</v>
      </c>
    </row>
    <row r="397" spans="1:21" s="28" customFormat="1" x14ac:dyDescent="0.3">
      <c r="A397" s="15" t="s">
        <v>746</v>
      </c>
      <c r="B397" s="15" t="s">
        <v>1747</v>
      </c>
      <c r="C397" s="16" t="s">
        <v>1649</v>
      </c>
      <c r="D397" s="17">
        <v>19551.009999999998</v>
      </c>
      <c r="E397" s="17">
        <v>8488.19</v>
      </c>
      <c r="F397" s="18">
        <v>28039.200000000001</v>
      </c>
      <c r="G397" s="17">
        <v>0</v>
      </c>
      <c r="H397" s="17">
        <f t="shared" si="42"/>
        <v>28039.200000000001</v>
      </c>
      <c r="I397" s="17">
        <f t="shared" si="43"/>
        <v>4486.2719999999999</v>
      </c>
      <c r="J397" s="17">
        <f t="shared" si="44"/>
        <v>32525.472000000002</v>
      </c>
      <c r="K397" s="19" t="s">
        <v>718</v>
      </c>
      <c r="L397" s="32" t="s">
        <v>86</v>
      </c>
      <c r="M397" s="28" t="s">
        <v>1748</v>
      </c>
      <c r="N397" s="30" t="s">
        <v>1738</v>
      </c>
      <c r="O397" s="31" t="s">
        <v>565</v>
      </c>
      <c r="P397" s="20" t="s">
        <v>1653</v>
      </c>
      <c r="Q397" s="4" t="e">
        <f>VLOOKUP(N397,Base!$E:$M,8,FALSE)</f>
        <v>#N/A</v>
      </c>
      <c r="R397" s="4">
        <f>VLOOKUP(O397,Base!$E:$M,8,FALSE)</f>
        <v>2021</v>
      </c>
      <c r="T397" s="30" t="s">
        <v>1738</v>
      </c>
      <c r="U397" s="28" t="s">
        <v>1748</v>
      </c>
    </row>
    <row r="398" spans="1:21" x14ac:dyDescent="0.3">
      <c r="A398" s="15" t="s">
        <v>746</v>
      </c>
      <c r="B398" s="15" t="s">
        <v>1749</v>
      </c>
      <c r="C398" s="16" t="s">
        <v>1655</v>
      </c>
      <c r="D398" s="17">
        <v>3182.12</v>
      </c>
      <c r="E398" s="17">
        <v>1545.72</v>
      </c>
      <c r="F398" s="18">
        <v>4727.84</v>
      </c>
      <c r="G398" s="17">
        <v>0</v>
      </c>
      <c r="H398" s="17">
        <f t="shared" si="42"/>
        <v>4727.84</v>
      </c>
      <c r="I398" s="17">
        <f t="shared" si="43"/>
        <v>756.45440000000008</v>
      </c>
      <c r="J398" s="17">
        <f t="shared" si="44"/>
        <v>5484.2944000000007</v>
      </c>
      <c r="K398" s="4" t="s">
        <v>1740</v>
      </c>
      <c r="L398" s="36" t="s">
        <v>1741</v>
      </c>
      <c r="M398" s="4" t="s">
        <v>1742</v>
      </c>
      <c r="N398" s="4" t="s">
        <v>1651</v>
      </c>
      <c r="O398" s="37" t="s">
        <v>1750</v>
      </c>
      <c r="P398" s="34" t="s">
        <v>1190</v>
      </c>
      <c r="Q398" s="4" t="e">
        <f>VLOOKUP(N398,Base!$E:$M,8,FALSE)</f>
        <v>#N/A</v>
      </c>
      <c r="R398" s="4" t="e">
        <f>VLOOKUP(O398,Base!$E:$M,8,FALSE)</f>
        <v>#N/A</v>
      </c>
      <c r="S398" s="4" t="e">
        <f>VLOOKUP(Q398,Base!$D:$M,9,FALSE)</f>
        <v>#N/A</v>
      </c>
      <c r="T398" s="4" t="s">
        <v>1651</v>
      </c>
      <c r="U398" s="4" t="s">
        <v>1742</v>
      </c>
    </row>
    <row r="399" spans="1:21" x14ac:dyDescent="0.3">
      <c r="A399" s="15" t="s">
        <v>746</v>
      </c>
      <c r="B399" s="15" t="s">
        <v>1751</v>
      </c>
      <c r="C399" s="16" t="s">
        <v>1655</v>
      </c>
      <c r="D399" s="17">
        <v>2839.63</v>
      </c>
      <c r="E399" s="17">
        <v>1379.36</v>
      </c>
      <c r="F399" s="18">
        <v>4218.99</v>
      </c>
      <c r="G399" s="17">
        <v>0</v>
      </c>
      <c r="H399" s="17">
        <f t="shared" si="42"/>
        <v>4218.99</v>
      </c>
      <c r="I399" s="17">
        <f t="shared" si="43"/>
        <v>675.03840000000002</v>
      </c>
      <c r="J399" s="17">
        <f t="shared" si="44"/>
        <v>4894.0284000000001</v>
      </c>
      <c r="K399" s="4" t="s">
        <v>1660</v>
      </c>
      <c r="L399" s="36" t="s">
        <v>1656</v>
      </c>
      <c r="M399" s="4" t="s">
        <v>1745</v>
      </c>
      <c r="N399" s="4" t="s">
        <v>1651</v>
      </c>
      <c r="O399" s="36" t="s">
        <v>1752</v>
      </c>
      <c r="P399" s="34" t="s">
        <v>1190</v>
      </c>
      <c r="Q399" s="4" t="e">
        <f>VLOOKUP(N399,Base!$E:$M,8,FALSE)</f>
        <v>#N/A</v>
      </c>
      <c r="R399" s="4" t="e">
        <f>VLOOKUP(O399,Base!$E:$M,8,FALSE)</f>
        <v>#N/A</v>
      </c>
      <c r="S399" s="4" t="e">
        <f>VLOOKUP(Q399,Base!$D:$M,9,FALSE)</f>
        <v>#N/A</v>
      </c>
      <c r="T399" s="4" t="s">
        <v>1651</v>
      </c>
      <c r="U399" s="4" t="s">
        <v>1745</v>
      </c>
    </row>
    <row r="400" spans="1:21" s="28" customFormat="1" x14ac:dyDescent="0.3">
      <c r="A400" s="15" t="s">
        <v>746</v>
      </c>
      <c r="B400" s="15" t="s">
        <v>1753</v>
      </c>
      <c r="C400" s="16" t="s">
        <v>1649</v>
      </c>
      <c r="D400" s="17">
        <v>19551.009999999998</v>
      </c>
      <c r="E400" s="17">
        <v>8488.19</v>
      </c>
      <c r="F400" s="18">
        <v>28039.200000000001</v>
      </c>
      <c r="G400" s="17">
        <v>0</v>
      </c>
      <c r="H400" s="17">
        <f t="shared" si="42"/>
        <v>28039.200000000001</v>
      </c>
      <c r="I400" s="17">
        <f t="shared" si="43"/>
        <v>4486.2719999999999</v>
      </c>
      <c r="J400" s="17">
        <f t="shared" si="44"/>
        <v>32525.472000000002</v>
      </c>
      <c r="K400" s="19" t="s">
        <v>718</v>
      </c>
      <c r="L400" s="32" t="s">
        <v>86</v>
      </c>
      <c r="M400" s="28" t="s">
        <v>1754</v>
      </c>
      <c r="N400" s="30" t="s">
        <v>1738</v>
      </c>
      <c r="O400" s="31" t="s">
        <v>576</v>
      </c>
      <c r="P400" s="20" t="s">
        <v>1653</v>
      </c>
      <c r="Q400" s="4" t="e">
        <f>VLOOKUP(N400,Base!$E:$M,8,FALSE)</f>
        <v>#N/A</v>
      </c>
      <c r="R400" s="4">
        <f>VLOOKUP(O400,Base!$E:$M,8,FALSE)</f>
        <v>2021</v>
      </c>
      <c r="T400" s="30" t="s">
        <v>1738</v>
      </c>
      <c r="U400" s="28" t="s">
        <v>1754</v>
      </c>
    </row>
    <row r="401" spans="1:21" x14ac:dyDescent="0.3">
      <c r="A401" s="15" t="s">
        <v>746</v>
      </c>
      <c r="B401" s="15" t="s">
        <v>1755</v>
      </c>
      <c r="C401" s="16" t="s">
        <v>1655</v>
      </c>
      <c r="D401" s="17">
        <v>3182.12</v>
      </c>
      <c r="E401" s="17">
        <v>1545.72</v>
      </c>
      <c r="F401" s="18">
        <v>4727.84</v>
      </c>
      <c r="G401" s="17">
        <v>0</v>
      </c>
      <c r="H401" s="17">
        <f t="shared" si="42"/>
        <v>4727.84</v>
      </c>
      <c r="I401" s="17">
        <f t="shared" si="43"/>
        <v>756.45440000000008</v>
      </c>
      <c r="J401" s="17">
        <f t="shared" si="44"/>
        <v>5484.2944000000007</v>
      </c>
      <c r="K401" s="4" t="s">
        <v>1740</v>
      </c>
      <c r="L401" s="36" t="s">
        <v>1741</v>
      </c>
      <c r="M401" s="4" t="s">
        <v>1742</v>
      </c>
      <c r="N401" s="4" t="s">
        <v>1651</v>
      </c>
      <c r="O401" s="37" t="s">
        <v>1756</v>
      </c>
      <c r="P401" s="34" t="s">
        <v>1190</v>
      </c>
      <c r="Q401" s="4" t="e">
        <f>VLOOKUP(N401,Base!$E:$M,8,FALSE)</f>
        <v>#N/A</v>
      </c>
      <c r="R401" s="4" t="e">
        <f>VLOOKUP(O401,Base!$E:$M,8,FALSE)</f>
        <v>#N/A</v>
      </c>
      <c r="S401" s="4" t="e">
        <f>VLOOKUP(Q401,Base!$D:$M,9,FALSE)</f>
        <v>#N/A</v>
      </c>
      <c r="T401" s="4" t="s">
        <v>1651</v>
      </c>
      <c r="U401" s="4" t="s">
        <v>1742</v>
      </c>
    </row>
    <row r="402" spans="1:21" x14ac:dyDescent="0.3">
      <c r="A402" s="15" t="s">
        <v>746</v>
      </c>
      <c r="B402" s="15" t="s">
        <v>1757</v>
      </c>
      <c r="C402" s="16" t="s">
        <v>1655</v>
      </c>
      <c r="D402" s="17">
        <v>2839.63</v>
      </c>
      <c r="E402" s="17">
        <v>1379.36</v>
      </c>
      <c r="F402" s="18">
        <v>4218.99</v>
      </c>
      <c r="G402" s="17">
        <v>0</v>
      </c>
      <c r="H402" s="17">
        <f t="shared" si="42"/>
        <v>4218.99</v>
      </c>
      <c r="I402" s="17">
        <f t="shared" si="43"/>
        <v>675.03840000000002</v>
      </c>
      <c r="J402" s="17">
        <f t="shared" si="44"/>
        <v>4894.0284000000001</v>
      </c>
      <c r="K402" s="4" t="s">
        <v>1660</v>
      </c>
      <c r="L402" s="36" t="s">
        <v>1656</v>
      </c>
      <c r="M402" s="4" t="s">
        <v>1745</v>
      </c>
      <c r="N402" s="4" t="s">
        <v>1651</v>
      </c>
      <c r="O402" s="36" t="s">
        <v>1758</v>
      </c>
      <c r="P402" s="34" t="s">
        <v>1190</v>
      </c>
      <c r="Q402" s="4" t="e">
        <f>VLOOKUP(N402,Base!$E:$M,8,FALSE)</f>
        <v>#N/A</v>
      </c>
      <c r="R402" s="4" t="e">
        <f>VLOOKUP(O402,Base!$E:$M,8,FALSE)</f>
        <v>#N/A</v>
      </c>
      <c r="S402" s="4" t="e">
        <f>VLOOKUP(Q402,Base!$D:$M,9,FALSE)</f>
        <v>#N/A</v>
      </c>
      <c r="T402" s="4" t="s">
        <v>1651</v>
      </c>
      <c r="U402" s="4" t="s">
        <v>1745</v>
      </c>
    </row>
    <row r="403" spans="1:21" s="28" customFormat="1" x14ac:dyDescent="0.3">
      <c r="A403" s="15" t="s">
        <v>746</v>
      </c>
      <c r="B403" s="15" t="s">
        <v>1759</v>
      </c>
      <c r="C403" s="16" t="s">
        <v>1649</v>
      </c>
      <c r="D403" s="17">
        <v>19551.009999999998</v>
      </c>
      <c r="E403" s="17">
        <v>8488.19</v>
      </c>
      <c r="F403" s="18">
        <v>28039.200000000001</v>
      </c>
      <c r="G403" s="17">
        <v>0</v>
      </c>
      <c r="H403" s="17">
        <f t="shared" si="42"/>
        <v>28039.200000000001</v>
      </c>
      <c r="I403" s="17">
        <f t="shared" si="43"/>
        <v>4486.2719999999999</v>
      </c>
      <c r="J403" s="17">
        <f t="shared" si="44"/>
        <v>32525.472000000002</v>
      </c>
      <c r="K403" s="19" t="s">
        <v>718</v>
      </c>
      <c r="L403" s="32" t="s">
        <v>86</v>
      </c>
      <c r="M403" s="28" t="s">
        <v>1760</v>
      </c>
      <c r="N403" s="30" t="s">
        <v>1738</v>
      </c>
      <c r="O403" s="31" t="s">
        <v>1761</v>
      </c>
      <c r="P403" s="20" t="s">
        <v>1653</v>
      </c>
      <c r="Q403" s="4" t="e">
        <f>VLOOKUP(N403,Base!$E:$M,8,FALSE)</f>
        <v>#N/A</v>
      </c>
      <c r="R403" s="4">
        <f>VLOOKUP(O403,Base!$E:$M,8,FALSE)</f>
        <v>2021</v>
      </c>
      <c r="S403" s="4" t="e">
        <f>VLOOKUP(Q403,Base!$D:$M,9,FALSE)</f>
        <v>#N/A</v>
      </c>
      <c r="T403" s="30" t="s">
        <v>1738</v>
      </c>
      <c r="U403" s="28" t="s">
        <v>1760</v>
      </c>
    </row>
    <row r="404" spans="1:21" x14ac:dyDescent="0.3">
      <c r="A404" s="15" t="s">
        <v>746</v>
      </c>
      <c r="B404" s="15" t="s">
        <v>1762</v>
      </c>
      <c r="C404" s="16" t="s">
        <v>1655</v>
      </c>
      <c r="D404" s="17">
        <v>3182.12</v>
      </c>
      <c r="E404" s="17">
        <v>1545.72</v>
      </c>
      <c r="F404" s="18">
        <v>4727.84</v>
      </c>
      <c r="G404" s="17">
        <v>0</v>
      </c>
      <c r="H404" s="17">
        <f t="shared" si="42"/>
        <v>4727.84</v>
      </c>
      <c r="I404" s="17">
        <f t="shared" si="43"/>
        <v>756.45440000000008</v>
      </c>
      <c r="J404" s="17">
        <f t="shared" si="44"/>
        <v>5484.2944000000007</v>
      </c>
      <c r="K404" s="4" t="s">
        <v>1740</v>
      </c>
      <c r="L404" s="36" t="s">
        <v>1741</v>
      </c>
      <c r="M404" s="4" t="s">
        <v>1742</v>
      </c>
      <c r="N404" s="4" t="s">
        <v>1651</v>
      </c>
      <c r="O404" s="37" t="s">
        <v>1763</v>
      </c>
      <c r="P404" s="34" t="s">
        <v>1190</v>
      </c>
      <c r="Q404" s="4" t="e">
        <f>VLOOKUP(N404,Base!$E:$M,8,FALSE)</f>
        <v>#N/A</v>
      </c>
      <c r="R404" s="4" t="e">
        <f>VLOOKUP(O404,Base!$E:$M,8,FALSE)</f>
        <v>#N/A</v>
      </c>
      <c r="S404" s="4" t="e">
        <f>VLOOKUP(Q404,Base!$D:$M,9,FALSE)</f>
        <v>#N/A</v>
      </c>
      <c r="T404" s="4" t="s">
        <v>1651</v>
      </c>
      <c r="U404" s="4" t="s">
        <v>1742</v>
      </c>
    </row>
    <row r="405" spans="1:21" x14ac:dyDescent="0.3">
      <c r="A405" s="15" t="s">
        <v>746</v>
      </c>
      <c r="B405" s="15" t="s">
        <v>1764</v>
      </c>
      <c r="C405" s="16" t="s">
        <v>1655</v>
      </c>
      <c r="D405" s="17">
        <v>2839.63</v>
      </c>
      <c r="E405" s="17">
        <v>1379.36</v>
      </c>
      <c r="F405" s="18">
        <v>4218.99</v>
      </c>
      <c r="G405" s="17">
        <v>0</v>
      </c>
      <c r="H405" s="17">
        <f t="shared" si="42"/>
        <v>4218.99</v>
      </c>
      <c r="I405" s="17">
        <f t="shared" si="43"/>
        <v>675.03840000000002</v>
      </c>
      <c r="J405" s="17">
        <f t="shared" si="44"/>
        <v>4894.0284000000001</v>
      </c>
      <c r="K405" s="4" t="s">
        <v>1660</v>
      </c>
      <c r="L405" s="36" t="s">
        <v>1656</v>
      </c>
      <c r="M405" s="4" t="s">
        <v>1745</v>
      </c>
      <c r="N405" s="4" t="s">
        <v>1651</v>
      </c>
      <c r="O405" s="36" t="s">
        <v>1765</v>
      </c>
      <c r="P405" s="34" t="s">
        <v>1190</v>
      </c>
      <c r="Q405" s="4" t="e">
        <f>VLOOKUP(N405,Base!$E:$M,8,FALSE)</f>
        <v>#N/A</v>
      </c>
      <c r="R405" s="4" t="e">
        <f>VLOOKUP(O405,Base!$E:$M,8,FALSE)</f>
        <v>#N/A</v>
      </c>
      <c r="S405" s="4" t="e">
        <f>VLOOKUP(Q405,Base!$D:$M,9,FALSE)</f>
        <v>#N/A</v>
      </c>
      <c r="T405" s="4" t="s">
        <v>1651</v>
      </c>
      <c r="U405" s="4" t="s">
        <v>1745</v>
      </c>
    </row>
    <row r="406" spans="1:21" s="28" customFormat="1" x14ac:dyDescent="0.3">
      <c r="A406" s="15" t="s">
        <v>746</v>
      </c>
      <c r="B406" s="15" t="s">
        <v>1766</v>
      </c>
      <c r="C406" s="16" t="s">
        <v>1649</v>
      </c>
      <c r="D406" s="17">
        <v>19551.009999999998</v>
      </c>
      <c r="E406" s="17">
        <v>8488.19</v>
      </c>
      <c r="F406" s="18">
        <v>28039.200000000001</v>
      </c>
      <c r="G406" s="17">
        <v>0</v>
      </c>
      <c r="H406" s="17">
        <f t="shared" si="42"/>
        <v>28039.200000000001</v>
      </c>
      <c r="I406" s="17">
        <f t="shared" si="43"/>
        <v>4486.2719999999999</v>
      </c>
      <c r="J406" s="17">
        <f t="shared" si="44"/>
        <v>32525.472000000002</v>
      </c>
      <c r="K406" s="19" t="s">
        <v>718</v>
      </c>
      <c r="L406" s="32" t="s">
        <v>86</v>
      </c>
      <c r="M406" s="28" t="s">
        <v>1767</v>
      </c>
      <c r="N406" s="30" t="s">
        <v>1738</v>
      </c>
      <c r="O406" s="31" t="s">
        <v>573</v>
      </c>
      <c r="P406" s="20" t="s">
        <v>1653</v>
      </c>
      <c r="Q406" s="4" t="e">
        <f>VLOOKUP(N406,Base!$E:$M,8,FALSE)</f>
        <v>#N/A</v>
      </c>
      <c r="R406" s="4">
        <f>VLOOKUP(O406,Base!$E:$M,8,FALSE)</f>
        <v>2021</v>
      </c>
      <c r="T406" s="30" t="s">
        <v>1738</v>
      </c>
      <c r="U406" s="28" t="s">
        <v>1767</v>
      </c>
    </row>
    <row r="407" spans="1:21" x14ac:dyDescent="0.3">
      <c r="A407" s="15" t="s">
        <v>746</v>
      </c>
      <c r="B407" s="15" t="s">
        <v>1768</v>
      </c>
      <c r="C407" s="16" t="s">
        <v>1655</v>
      </c>
      <c r="D407" s="17">
        <v>3182.12</v>
      </c>
      <c r="E407" s="17">
        <v>1545.72</v>
      </c>
      <c r="F407" s="18">
        <v>4727.84</v>
      </c>
      <c r="G407" s="17">
        <v>0</v>
      </c>
      <c r="H407" s="17">
        <f t="shared" si="42"/>
        <v>4727.84</v>
      </c>
      <c r="I407" s="17">
        <f t="shared" si="43"/>
        <v>756.45440000000008</v>
      </c>
      <c r="J407" s="17">
        <f t="shared" si="44"/>
        <v>5484.2944000000007</v>
      </c>
      <c r="K407" s="4" t="s">
        <v>1740</v>
      </c>
      <c r="L407" s="36" t="s">
        <v>1741</v>
      </c>
      <c r="M407" s="4" t="s">
        <v>1742</v>
      </c>
      <c r="N407" s="4" t="s">
        <v>1651</v>
      </c>
      <c r="O407" s="37" t="s">
        <v>1769</v>
      </c>
      <c r="P407" s="34" t="s">
        <v>1190</v>
      </c>
      <c r="Q407" s="4" t="e">
        <f>VLOOKUP(N407,Base!$E:$M,8,FALSE)</f>
        <v>#N/A</v>
      </c>
      <c r="R407" s="4" t="e">
        <f>VLOOKUP(O407,Base!$E:$M,8,FALSE)</f>
        <v>#N/A</v>
      </c>
      <c r="S407" s="4" t="e">
        <f>VLOOKUP(Q407,Base!$D:$M,9,FALSE)</f>
        <v>#N/A</v>
      </c>
      <c r="T407" s="4" t="s">
        <v>1651</v>
      </c>
      <c r="U407" s="4" t="s">
        <v>1742</v>
      </c>
    </row>
    <row r="408" spans="1:21" x14ac:dyDescent="0.3">
      <c r="A408" s="15" t="s">
        <v>746</v>
      </c>
      <c r="B408" s="15" t="s">
        <v>1770</v>
      </c>
      <c r="C408" s="16" t="s">
        <v>1655</v>
      </c>
      <c r="D408" s="17">
        <v>2839.63</v>
      </c>
      <c r="E408" s="17">
        <v>1379.36</v>
      </c>
      <c r="F408" s="18">
        <v>4218.99</v>
      </c>
      <c r="G408" s="17">
        <v>0</v>
      </c>
      <c r="H408" s="17">
        <f t="shared" si="42"/>
        <v>4218.99</v>
      </c>
      <c r="I408" s="17">
        <f t="shared" si="43"/>
        <v>675.03840000000002</v>
      </c>
      <c r="J408" s="17">
        <f t="shared" si="44"/>
        <v>4894.0284000000001</v>
      </c>
      <c r="K408" s="4" t="s">
        <v>1660</v>
      </c>
      <c r="L408" s="36" t="s">
        <v>1656</v>
      </c>
      <c r="M408" s="4" t="s">
        <v>1745</v>
      </c>
      <c r="N408" s="4" t="s">
        <v>1651</v>
      </c>
      <c r="O408" s="36" t="s">
        <v>1771</v>
      </c>
      <c r="P408" s="34" t="s">
        <v>1190</v>
      </c>
      <c r="Q408" s="4" t="e">
        <f>VLOOKUP(N408,Base!$E:$M,8,FALSE)</f>
        <v>#N/A</v>
      </c>
      <c r="R408" s="4" t="e">
        <f>VLOOKUP(O408,Base!$E:$M,8,FALSE)</f>
        <v>#N/A</v>
      </c>
      <c r="S408" s="4" t="e">
        <f>VLOOKUP(Q408,Base!$D:$M,9,FALSE)</f>
        <v>#N/A</v>
      </c>
      <c r="T408" s="4" t="s">
        <v>1651</v>
      </c>
      <c r="U408" s="4" t="s">
        <v>1745</v>
      </c>
    </row>
    <row r="409" spans="1:21" s="28" customFormat="1" x14ac:dyDescent="0.3">
      <c r="A409" s="15" t="s">
        <v>746</v>
      </c>
      <c r="B409" s="15" t="s">
        <v>1772</v>
      </c>
      <c r="C409" s="16" t="s">
        <v>1649</v>
      </c>
      <c r="D409" s="17">
        <v>19551.009999999998</v>
      </c>
      <c r="E409" s="17">
        <v>8488.19</v>
      </c>
      <c r="F409" s="18">
        <v>28039.200000000001</v>
      </c>
      <c r="G409" s="17">
        <v>0</v>
      </c>
      <c r="H409" s="17">
        <f t="shared" si="42"/>
        <v>28039.200000000001</v>
      </c>
      <c r="I409" s="17">
        <f t="shared" si="43"/>
        <v>4486.2719999999999</v>
      </c>
      <c r="J409" s="17">
        <f t="shared" si="44"/>
        <v>32525.472000000002</v>
      </c>
      <c r="K409" s="19" t="s">
        <v>718</v>
      </c>
      <c r="L409" s="32" t="s">
        <v>86</v>
      </c>
      <c r="M409" s="28" t="s">
        <v>1773</v>
      </c>
      <c r="N409" s="30" t="s">
        <v>1738</v>
      </c>
      <c r="O409" s="31" t="s">
        <v>566</v>
      </c>
      <c r="P409" s="20" t="s">
        <v>1653</v>
      </c>
      <c r="Q409" s="4" t="e">
        <f>VLOOKUP(N409,Base!$E:$M,8,FALSE)</f>
        <v>#N/A</v>
      </c>
      <c r="R409" s="4">
        <f>VLOOKUP(O409,Base!$E:$M,8,FALSE)</f>
        <v>2021</v>
      </c>
      <c r="T409" s="30" t="s">
        <v>1738</v>
      </c>
      <c r="U409" s="28" t="s">
        <v>1773</v>
      </c>
    </row>
    <row r="410" spans="1:21" x14ac:dyDescent="0.3">
      <c r="A410" s="15" t="s">
        <v>746</v>
      </c>
      <c r="B410" s="15" t="s">
        <v>1774</v>
      </c>
      <c r="C410" s="16" t="s">
        <v>1655</v>
      </c>
      <c r="D410" s="17">
        <v>3182.12</v>
      </c>
      <c r="E410" s="17">
        <v>1545.72</v>
      </c>
      <c r="F410" s="18">
        <v>4727.84</v>
      </c>
      <c r="G410" s="17">
        <v>0</v>
      </c>
      <c r="H410" s="17">
        <f t="shared" si="42"/>
        <v>4727.84</v>
      </c>
      <c r="I410" s="17">
        <f t="shared" si="43"/>
        <v>756.45440000000008</v>
      </c>
      <c r="J410" s="17">
        <f t="shared" si="44"/>
        <v>5484.2944000000007</v>
      </c>
      <c r="K410" s="4" t="s">
        <v>1740</v>
      </c>
      <c r="L410" s="36" t="s">
        <v>1741</v>
      </c>
      <c r="M410" s="4" t="s">
        <v>1742</v>
      </c>
      <c r="N410" s="4" t="s">
        <v>1651</v>
      </c>
      <c r="O410" s="37" t="s">
        <v>1775</v>
      </c>
      <c r="P410" s="34" t="s">
        <v>1190</v>
      </c>
      <c r="Q410" s="4" t="e">
        <f>VLOOKUP(N410,Base!$E:$M,8,FALSE)</f>
        <v>#N/A</v>
      </c>
      <c r="R410" s="4" t="e">
        <f>VLOOKUP(O410,Base!$E:$M,8,FALSE)</f>
        <v>#N/A</v>
      </c>
      <c r="S410" s="4" t="e">
        <f>VLOOKUP(Q410,Base!$D:$M,9,FALSE)</f>
        <v>#N/A</v>
      </c>
      <c r="T410" s="4" t="s">
        <v>1651</v>
      </c>
      <c r="U410" s="4" t="s">
        <v>1742</v>
      </c>
    </row>
    <row r="411" spans="1:21" x14ac:dyDescent="0.3">
      <c r="A411" s="15" t="s">
        <v>746</v>
      </c>
      <c r="B411" s="15" t="s">
        <v>1776</v>
      </c>
      <c r="C411" s="16" t="s">
        <v>1655</v>
      </c>
      <c r="D411" s="17">
        <v>2839.63</v>
      </c>
      <c r="E411" s="17">
        <v>1379.36</v>
      </c>
      <c r="F411" s="18">
        <v>4218.99</v>
      </c>
      <c r="G411" s="17">
        <v>0</v>
      </c>
      <c r="H411" s="17">
        <f t="shared" si="42"/>
        <v>4218.99</v>
      </c>
      <c r="I411" s="17">
        <f t="shared" si="43"/>
        <v>675.03840000000002</v>
      </c>
      <c r="J411" s="17">
        <f t="shared" si="44"/>
        <v>4894.0284000000001</v>
      </c>
      <c r="K411" s="4" t="s">
        <v>1660</v>
      </c>
      <c r="L411" s="36" t="s">
        <v>1656</v>
      </c>
      <c r="M411" s="4" t="s">
        <v>1745</v>
      </c>
      <c r="N411" s="4" t="s">
        <v>1651</v>
      </c>
      <c r="O411" s="36" t="s">
        <v>1777</v>
      </c>
      <c r="P411" s="34" t="s">
        <v>1190</v>
      </c>
      <c r="Q411" s="4" t="e">
        <f>VLOOKUP(N411,Base!$E:$M,8,FALSE)</f>
        <v>#N/A</v>
      </c>
      <c r="R411" s="4" t="e">
        <f>VLOOKUP(O411,Base!$E:$M,8,FALSE)</f>
        <v>#N/A</v>
      </c>
      <c r="S411" s="4" t="e">
        <f>VLOOKUP(Q411,Base!$D:$M,9,FALSE)</f>
        <v>#N/A</v>
      </c>
      <c r="T411" s="4" t="s">
        <v>1651</v>
      </c>
      <c r="U411" s="4" t="s">
        <v>1745</v>
      </c>
    </row>
    <row r="412" spans="1:21" s="28" customFormat="1" x14ac:dyDescent="0.3">
      <c r="A412" s="15" t="s">
        <v>746</v>
      </c>
      <c r="B412" s="15" t="s">
        <v>1778</v>
      </c>
      <c r="C412" s="16" t="s">
        <v>1649</v>
      </c>
      <c r="D412" s="17">
        <v>19551.009999999998</v>
      </c>
      <c r="E412" s="17">
        <v>8488.19</v>
      </c>
      <c r="F412" s="18">
        <v>28039.200000000001</v>
      </c>
      <c r="G412" s="17">
        <v>0</v>
      </c>
      <c r="H412" s="17">
        <f t="shared" si="42"/>
        <v>28039.200000000001</v>
      </c>
      <c r="I412" s="17">
        <f t="shared" si="43"/>
        <v>4486.2719999999999</v>
      </c>
      <c r="J412" s="17">
        <f t="shared" si="44"/>
        <v>32525.472000000002</v>
      </c>
      <c r="K412" s="19" t="s">
        <v>718</v>
      </c>
      <c r="L412" s="32" t="s">
        <v>86</v>
      </c>
      <c r="M412" s="28" t="s">
        <v>1779</v>
      </c>
      <c r="N412" s="30" t="s">
        <v>1738</v>
      </c>
      <c r="O412" s="31" t="s">
        <v>568</v>
      </c>
      <c r="P412" s="20" t="s">
        <v>1653</v>
      </c>
      <c r="Q412" s="4" t="e">
        <f>VLOOKUP(N412,Base!$E:$M,8,FALSE)</f>
        <v>#N/A</v>
      </c>
      <c r="R412" s="4">
        <f>VLOOKUP(O412,Base!$E:$M,8,FALSE)</f>
        <v>2021</v>
      </c>
      <c r="T412" s="30" t="s">
        <v>1738</v>
      </c>
      <c r="U412" s="28" t="s">
        <v>1779</v>
      </c>
    </row>
    <row r="413" spans="1:21" x14ac:dyDescent="0.3">
      <c r="A413" s="15" t="s">
        <v>746</v>
      </c>
      <c r="B413" s="15" t="s">
        <v>1780</v>
      </c>
      <c r="C413" s="16" t="s">
        <v>1655</v>
      </c>
      <c r="D413" s="17">
        <v>3182.12</v>
      </c>
      <c r="E413" s="17">
        <v>1545.72</v>
      </c>
      <c r="F413" s="18">
        <v>4727.84</v>
      </c>
      <c r="G413" s="17">
        <v>0</v>
      </c>
      <c r="H413" s="17">
        <f t="shared" si="42"/>
        <v>4727.84</v>
      </c>
      <c r="I413" s="17">
        <f t="shared" si="43"/>
        <v>756.45440000000008</v>
      </c>
      <c r="J413" s="17">
        <f t="shared" si="44"/>
        <v>5484.2944000000007</v>
      </c>
      <c r="K413" s="4" t="s">
        <v>1740</v>
      </c>
      <c r="L413" s="36" t="s">
        <v>1741</v>
      </c>
      <c r="M413" s="4" t="s">
        <v>1742</v>
      </c>
      <c r="N413" s="4" t="s">
        <v>1651</v>
      </c>
      <c r="O413" s="37" t="s">
        <v>1781</v>
      </c>
      <c r="P413" s="34" t="s">
        <v>1190</v>
      </c>
      <c r="Q413" s="4" t="e">
        <f>VLOOKUP(N413,Base!$E:$M,8,FALSE)</f>
        <v>#N/A</v>
      </c>
      <c r="R413" s="4" t="e">
        <f>VLOOKUP(O413,Base!$E:$M,8,FALSE)</f>
        <v>#N/A</v>
      </c>
      <c r="S413" s="4" t="e">
        <f>VLOOKUP(Q413,Base!$D:$M,9,FALSE)</f>
        <v>#N/A</v>
      </c>
      <c r="T413" s="4" t="s">
        <v>1651</v>
      </c>
      <c r="U413" s="4" t="s">
        <v>1742</v>
      </c>
    </row>
    <row r="414" spans="1:21" x14ac:dyDescent="0.3">
      <c r="A414" s="15" t="s">
        <v>746</v>
      </c>
      <c r="B414" s="15" t="s">
        <v>1782</v>
      </c>
      <c r="C414" s="16" t="s">
        <v>1655</v>
      </c>
      <c r="D414" s="17">
        <v>2839.63</v>
      </c>
      <c r="E414" s="17">
        <v>1379.36</v>
      </c>
      <c r="F414" s="18">
        <v>4218.99</v>
      </c>
      <c r="G414" s="17">
        <v>0</v>
      </c>
      <c r="H414" s="17">
        <f t="shared" si="42"/>
        <v>4218.99</v>
      </c>
      <c r="I414" s="17">
        <f t="shared" si="43"/>
        <v>675.03840000000002</v>
      </c>
      <c r="J414" s="17">
        <f t="shared" si="44"/>
        <v>4894.0284000000001</v>
      </c>
      <c r="K414" s="4" t="s">
        <v>1660</v>
      </c>
      <c r="L414" s="36" t="s">
        <v>1656</v>
      </c>
      <c r="M414" s="4" t="s">
        <v>1745</v>
      </c>
      <c r="N414" s="4" t="s">
        <v>1651</v>
      </c>
      <c r="O414" s="36" t="s">
        <v>1783</v>
      </c>
      <c r="P414" s="34" t="s">
        <v>1190</v>
      </c>
      <c r="Q414" s="4" t="e">
        <f>VLOOKUP(N414,Base!$E:$M,8,FALSE)</f>
        <v>#N/A</v>
      </c>
      <c r="R414" s="4" t="e">
        <f>VLOOKUP(O414,Base!$E:$M,8,FALSE)</f>
        <v>#N/A</v>
      </c>
      <c r="S414" s="4" t="e">
        <f>VLOOKUP(Q414,Base!$D:$M,9,FALSE)</f>
        <v>#N/A</v>
      </c>
      <c r="T414" s="4" t="s">
        <v>1651</v>
      </c>
      <c r="U414" s="4" t="s">
        <v>1745</v>
      </c>
    </row>
    <row r="415" spans="1:21" s="28" customFormat="1" x14ac:dyDescent="0.3">
      <c r="A415" s="15" t="s">
        <v>746</v>
      </c>
      <c r="B415" s="15" t="s">
        <v>1784</v>
      </c>
      <c r="C415" s="16" t="s">
        <v>1649</v>
      </c>
      <c r="D415" s="17">
        <v>19551.009999999998</v>
      </c>
      <c r="E415" s="17">
        <v>8488.19</v>
      </c>
      <c r="F415" s="18">
        <v>28039.200000000001</v>
      </c>
      <c r="G415" s="17">
        <v>0</v>
      </c>
      <c r="H415" s="17">
        <f t="shared" si="42"/>
        <v>28039.200000000001</v>
      </c>
      <c r="I415" s="17">
        <f t="shared" si="43"/>
        <v>4486.2719999999999</v>
      </c>
      <c r="J415" s="17">
        <f t="shared" si="44"/>
        <v>32525.472000000002</v>
      </c>
      <c r="K415" s="19" t="s">
        <v>718</v>
      </c>
      <c r="L415" s="32" t="s">
        <v>86</v>
      </c>
      <c r="M415" s="28" t="s">
        <v>1785</v>
      </c>
      <c r="N415" s="30" t="s">
        <v>1738</v>
      </c>
      <c r="O415" s="31" t="s">
        <v>578</v>
      </c>
      <c r="P415" s="20" t="s">
        <v>1653</v>
      </c>
      <c r="Q415" s="4" t="e">
        <f>VLOOKUP(N415,Base!$E:$M,8,FALSE)</f>
        <v>#N/A</v>
      </c>
      <c r="R415" s="4">
        <f>VLOOKUP(O415,Base!$E:$M,8,FALSE)</f>
        <v>2021</v>
      </c>
      <c r="T415" s="30" t="s">
        <v>1738</v>
      </c>
      <c r="U415" s="28" t="s">
        <v>1785</v>
      </c>
    </row>
    <row r="416" spans="1:21" x14ac:dyDescent="0.3">
      <c r="A416" s="15" t="s">
        <v>746</v>
      </c>
      <c r="B416" s="15" t="s">
        <v>1786</v>
      </c>
      <c r="C416" s="16" t="s">
        <v>1655</v>
      </c>
      <c r="D416" s="17">
        <v>3182.12</v>
      </c>
      <c r="E416" s="17">
        <v>1545.72</v>
      </c>
      <c r="F416" s="18">
        <v>4727.84</v>
      </c>
      <c r="G416" s="17">
        <v>0</v>
      </c>
      <c r="H416" s="17">
        <f t="shared" si="42"/>
        <v>4727.84</v>
      </c>
      <c r="I416" s="17">
        <f t="shared" si="43"/>
        <v>756.45440000000008</v>
      </c>
      <c r="J416" s="17">
        <f t="shared" si="44"/>
        <v>5484.2944000000007</v>
      </c>
      <c r="K416" s="4" t="s">
        <v>1740</v>
      </c>
      <c r="L416" s="36" t="s">
        <v>1741</v>
      </c>
      <c r="M416" s="4" t="s">
        <v>1742</v>
      </c>
      <c r="N416" s="4" t="s">
        <v>1651</v>
      </c>
      <c r="O416" s="37" t="s">
        <v>1787</v>
      </c>
      <c r="P416" s="34" t="s">
        <v>1190</v>
      </c>
      <c r="Q416" s="4" t="e">
        <f>VLOOKUP(N416,Base!$E:$M,8,FALSE)</f>
        <v>#N/A</v>
      </c>
      <c r="R416" s="4" t="e">
        <f>VLOOKUP(O416,Base!$E:$M,8,FALSE)</f>
        <v>#N/A</v>
      </c>
      <c r="S416" s="4" t="e">
        <f>VLOOKUP(Q416,Base!$D:$M,9,FALSE)</f>
        <v>#N/A</v>
      </c>
      <c r="T416" s="4" t="s">
        <v>1651</v>
      </c>
      <c r="U416" s="4" t="s">
        <v>1742</v>
      </c>
    </row>
    <row r="417" spans="1:21" x14ac:dyDescent="0.3">
      <c r="A417" s="15" t="s">
        <v>746</v>
      </c>
      <c r="B417" s="15" t="s">
        <v>1788</v>
      </c>
      <c r="C417" s="16" t="s">
        <v>1655</v>
      </c>
      <c r="D417" s="17">
        <v>2839.63</v>
      </c>
      <c r="E417" s="17">
        <v>1379.36</v>
      </c>
      <c r="F417" s="18">
        <v>4218.99</v>
      </c>
      <c r="G417" s="17">
        <v>0</v>
      </c>
      <c r="H417" s="17">
        <f t="shared" si="42"/>
        <v>4218.99</v>
      </c>
      <c r="I417" s="17">
        <f t="shared" si="43"/>
        <v>675.03840000000002</v>
      </c>
      <c r="J417" s="17">
        <f t="shared" si="44"/>
        <v>4894.0284000000001</v>
      </c>
      <c r="K417" s="4" t="s">
        <v>1660</v>
      </c>
      <c r="L417" s="36" t="s">
        <v>1656</v>
      </c>
      <c r="M417" s="4" t="s">
        <v>1745</v>
      </c>
      <c r="N417" s="4" t="s">
        <v>1651</v>
      </c>
      <c r="O417" s="36" t="s">
        <v>1789</v>
      </c>
      <c r="P417" s="34" t="s">
        <v>1190</v>
      </c>
      <c r="Q417" s="4" t="e">
        <f>VLOOKUP(N417,Base!$E:$M,8,FALSE)</f>
        <v>#N/A</v>
      </c>
      <c r="R417" s="4" t="e">
        <f>VLOOKUP(O417,Base!$E:$M,8,FALSE)</f>
        <v>#N/A</v>
      </c>
      <c r="S417" s="4" t="e">
        <f>VLOOKUP(Q417,Base!$D:$M,9,FALSE)</f>
        <v>#N/A</v>
      </c>
      <c r="T417" s="4" t="s">
        <v>1651</v>
      </c>
      <c r="U417" s="4" t="s">
        <v>1745</v>
      </c>
    </row>
    <row r="418" spans="1:21" s="28" customFormat="1" x14ac:dyDescent="0.3">
      <c r="A418" s="15" t="s">
        <v>746</v>
      </c>
      <c r="B418" s="15" t="s">
        <v>1790</v>
      </c>
      <c r="C418" s="16" t="s">
        <v>1649</v>
      </c>
      <c r="D418" s="17">
        <v>19551.009999999998</v>
      </c>
      <c r="E418" s="17">
        <v>8488.19</v>
      </c>
      <c r="F418" s="18">
        <v>28039.200000000001</v>
      </c>
      <c r="G418" s="17">
        <v>0</v>
      </c>
      <c r="H418" s="17">
        <f t="shared" si="42"/>
        <v>28039.200000000001</v>
      </c>
      <c r="I418" s="17">
        <f t="shared" si="43"/>
        <v>4486.2719999999999</v>
      </c>
      <c r="J418" s="17">
        <f t="shared" si="44"/>
        <v>32525.472000000002</v>
      </c>
      <c r="K418" s="19" t="s">
        <v>718</v>
      </c>
      <c r="L418" s="32" t="s">
        <v>86</v>
      </c>
      <c r="M418" s="28" t="s">
        <v>1791</v>
      </c>
      <c r="N418" s="30" t="s">
        <v>1738</v>
      </c>
      <c r="O418" s="31" t="s">
        <v>567</v>
      </c>
      <c r="P418" s="20" t="s">
        <v>1653</v>
      </c>
      <c r="Q418" s="4" t="e">
        <f>VLOOKUP(N418,Base!$E:$M,8,FALSE)</f>
        <v>#N/A</v>
      </c>
      <c r="R418" s="4" t="e">
        <f>VLOOKUP(O418,Base!$E:$M,8,FALSE)</f>
        <v>#N/A</v>
      </c>
      <c r="T418" s="30" t="s">
        <v>1738</v>
      </c>
      <c r="U418" s="28" t="s">
        <v>1791</v>
      </c>
    </row>
    <row r="419" spans="1:21" x14ac:dyDescent="0.3">
      <c r="A419" s="15" t="s">
        <v>746</v>
      </c>
      <c r="B419" s="15" t="s">
        <v>1792</v>
      </c>
      <c r="C419" s="16" t="s">
        <v>1655</v>
      </c>
      <c r="D419" s="17">
        <v>3182.12</v>
      </c>
      <c r="E419" s="17">
        <v>1545.72</v>
      </c>
      <c r="F419" s="18">
        <v>4727.84</v>
      </c>
      <c r="G419" s="17">
        <v>0</v>
      </c>
      <c r="H419" s="17">
        <f t="shared" si="42"/>
        <v>4727.84</v>
      </c>
      <c r="I419" s="17">
        <f t="shared" si="43"/>
        <v>756.45440000000008</v>
      </c>
      <c r="J419" s="17">
        <f t="shared" si="44"/>
        <v>5484.2944000000007</v>
      </c>
      <c r="K419" s="4" t="s">
        <v>1740</v>
      </c>
      <c r="L419" s="36" t="s">
        <v>1741</v>
      </c>
      <c r="M419" s="4" t="s">
        <v>1742</v>
      </c>
      <c r="N419" s="4" t="s">
        <v>1651</v>
      </c>
      <c r="O419" s="37" t="s">
        <v>1793</v>
      </c>
      <c r="P419" s="34" t="s">
        <v>1190</v>
      </c>
      <c r="Q419" s="4" t="e">
        <f>VLOOKUP(N419,Base!$E:$M,8,FALSE)</f>
        <v>#N/A</v>
      </c>
      <c r="R419" s="4" t="e">
        <f>VLOOKUP(O419,Base!$E:$M,8,FALSE)</f>
        <v>#N/A</v>
      </c>
      <c r="S419" s="4" t="e">
        <f>VLOOKUP(Q419,Base!$D:$M,9,FALSE)</f>
        <v>#N/A</v>
      </c>
      <c r="T419" s="4" t="s">
        <v>1651</v>
      </c>
      <c r="U419" s="4" t="s">
        <v>1742</v>
      </c>
    </row>
    <row r="420" spans="1:21" x14ac:dyDescent="0.3">
      <c r="A420" s="15" t="s">
        <v>746</v>
      </c>
      <c r="B420" s="15" t="s">
        <v>1794</v>
      </c>
      <c r="C420" s="16" t="s">
        <v>1655</v>
      </c>
      <c r="D420" s="17">
        <v>2839.63</v>
      </c>
      <c r="E420" s="17">
        <v>1379.36</v>
      </c>
      <c r="F420" s="18">
        <v>4218.99</v>
      </c>
      <c r="G420" s="17">
        <v>0</v>
      </c>
      <c r="H420" s="17">
        <f t="shared" ref="H420:H483" si="45">+F420+G420</f>
        <v>4218.99</v>
      </c>
      <c r="I420" s="17">
        <f t="shared" ref="I420:I483" si="46">+H420*0.16</f>
        <v>675.03840000000002</v>
      </c>
      <c r="J420" s="17">
        <f t="shared" ref="J420:J483" si="47">+H420+I420</f>
        <v>4894.0284000000001</v>
      </c>
      <c r="K420" s="4" t="s">
        <v>1660</v>
      </c>
      <c r="L420" s="36" t="s">
        <v>1656</v>
      </c>
      <c r="M420" s="4" t="s">
        <v>1745</v>
      </c>
      <c r="N420" s="4" t="s">
        <v>1651</v>
      </c>
      <c r="O420" s="36" t="s">
        <v>1795</v>
      </c>
      <c r="P420" s="34" t="s">
        <v>1190</v>
      </c>
      <c r="Q420" s="4" t="e">
        <f>VLOOKUP(N420,Base!$E:$M,8,FALSE)</f>
        <v>#N/A</v>
      </c>
      <c r="R420" s="4" t="e">
        <f>VLOOKUP(O420,Base!$E:$M,8,FALSE)</f>
        <v>#N/A</v>
      </c>
      <c r="S420" s="4" t="e">
        <f>VLOOKUP(Q420,Base!$D:$M,9,FALSE)</f>
        <v>#N/A</v>
      </c>
      <c r="T420" s="4" t="s">
        <v>1651</v>
      </c>
      <c r="U420" s="4" t="s">
        <v>1745</v>
      </c>
    </row>
    <row r="421" spans="1:21" s="28" customFormat="1" x14ac:dyDescent="0.3">
      <c r="A421" s="15" t="s">
        <v>746</v>
      </c>
      <c r="B421" s="15" t="s">
        <v>1796</v>
      </c>
      <c r="C421" s="16" t="s">
        <v>1649</v>
      </c>
      <c r="D421" s="17">
        <v>19551.009999999998</v>
      </c>
      <c r="E421" s="17">
        <v>8488.19</v>
      </c>
      <c r="F421" s="18">
        <v>28039.200000000001</v>
      </c>
      <c r="G421" s="17">
        <v>0</v>
      </c>
      <c r="H421" s="17">
        <f t="shared" si="45"/>
        <v>28039.200000000001</v>
      </c>
      <c r="I421" s="17">
        <f t="shared" si="46"/>
        <v>4486.2719999999999</v>
      </c>
      <c r="J421" s="17">
        <f t="shared" si="47"/>
        <v>32525.472000000002</v>
      </c>
      <c r="K421" s="19" t="s">
        <v>718</v>
      </c>
      <c r="L421" s="32" t="s">
        <v>86</v>
      </c>
      <c r="M421" s="28" t="s">
        <v>1797</v>
      </c>
      <c r="N421" s="30" t="s">
        <v>1738</v>
      </c>
      <c r="O421" s="31" t="s">
        <v>575</v>
      </c>
      <c r="P421" s="20" t="s">
        <v>1653</v>
      </c>
      <c r="Q421" s="4" t="e">
        <f>VLOOKUP(N421,Base!$E:$M,8,FALSE)</f>
        <v>#N/A</v>
      </c>
      <c r="R421" s="4">
        <f>VLOOKUP(O421,Base!$E:$M,8,FALSE)</f>
        <v>2021</v>
      </c>
      <c r="T421" s="30" t="s">
        <v>1738</v>
      </c>
      <c r="U421" s="28" t="s">
        <v>1797</v>
      </c>
    </row>
    <row r="422" spans="1:21" x14ac:dyDescent="0.3">
      <c r="A422" s="15" t="s">
        <v>746</v>
      </c>
      <c r="B422" s="15" t="s">
        <v>1798</v>
      </c>
      <c r="C422" s="16" t="s">
        <v>1655</v>
      </c>
      <c r="D422" s="17">
        <v>3182.12</v>
      </c>
      <c r="E422" s="17">
        <v>1545.72</v>
      </c>
      <c r="F422" s="18">
        <v>4727.84</v>
      </c>
      <c r="G422" s="17">
        <v>0</v>
      </c>
      <c r="H422" s="17">
        <f t="shared" si="45"/>
        <v>4727.84</v>
      </c>
      <c r="I422" s="17">
        <f t="shared" si="46"/>
        <v>756.45440000000008</v>
      </c>
      <c r="J422" s="17">
        <f t="shared" si="47"/>
        <v>5484.2944000000007</v>
      </c>
      <c r="K422" s="4" t="s">
        <v>1740</v>
      </c>
      <c r="L422" s="36" t="s">
        <v>1741</v>
      </c>
      <c r="M422" s="4" t="s">
        <v>1742</v>
      </c>
      <c r="N422" s="4" t="s">
        <v>1651</v>
      </c>
      <c r="O422" s="37" t="s">
        <v>1799</v>
      </c>
      <c r="P422" s="34" t="s">
        <v>1190</v>
      </c>
      <c r="Q422" s="4" t="e">
        <f>VLOOKUP(N422,Base!$E:$M,8,FALSE)</f>
        <v>#N/A</v>
      </c>
      <c r="R422" s="4" t="e">
        <f>VLOOKUP(O422,Base!$E:$M,8,FALSE)</f>
        <v>#N/A</v>
      </c>
      <c r="S422" s="4" t="e">
        <f>VLOOKUP(Q422,Base!$D:$M,9,FALSE)</f>
        <v>#N/A</v>
      </c>
      <c r="T422" s="4" t="s">
        <v>1651</v>
      </c>
      <c r="U422" s="4" t="s">
        <v>1742</v>
      </c>
    </row>
    <row r="423" spans="1:21" x14ac:dyDescent="0.3">
      <c r="A423" s="15" t="s">
        <v>746</v>
      </c>
      <c r="B423" s="15" t="s">
        <v>1800</v>
      </c>
      <c r="C423" s="16" t="s">
        <v>1655</v>
      </c>
      <c r="D423" s="17">
        <v>2839.63</v>
      </c>
      <c r="E423" s="17">
        <v>1379.36</v>
      </c>
      <c r="F423" s="18">
        <v>4218.99</v>
      </c>
      <c r="G423" s="17">
        <v>0</v>
      </c>
      <c r="H423" s="17">
        <f t="shared" si="45"/>
        <v>4218.99</v>
      </c>
      <c r="I423" s="17">
        <f t="shared" si="46"/>
        <v>675.03840000000002</v>
      </c>
      <c r="J423" s="17">
        <f t="shared" si="47"/>
        <v>4894.0284000000001</v>
      </c>
      <c r="K423" s="4" t="s">
        <v>1660</v>
      </c>
      <c r="L423" s="36" t="s">
        <v>1656</v>
      </c>
      <c r="M423" s="4" t="s">
        <v>1745</v>
      </c>
      <c r="N423" s="4" t="s">
        <v>1651</v>
      </c>
      <c r="O423" s="36" t="s">
        <v>1801</v>
      </c>
      <c r="P423" s="34" t="s">
        <v>1190</v>
      </c>
      <c r="Q423" s="4" t="e">
        <f>VLOOKUP(N423,Base!$E:$M,8,FALSE)</f>
        <v>#N/A</v>
      </c>
      <c r="R423" s="4" t="e">
        <f>VLOOKUP(O423,Base!$E:$M,8,FALSE)</f>
        <v>#N/A</v>
      </c>
      <c r="S423" s="4" t="e">
        <f>VLOOKUP(Q423,Base!$D:$M,9,FALSE)</f>
        <v>#N/A</v>
      </c>
      <c r="T423" s="4" t="s">
        <v>1651</v>
      </c>
      <c r="U423" s="4" t="s">
        <v>1745</v>
      </c>
    </row>
    <row r="424" spans="1:21" s="28" customFormat="1" x14ac:dyDescent="0.3">
      <c r="A424" s="15" t="s">
        <v>746</v>
      </c>
      <c r="B424" s="15" t="s">
        <v>1802</v>
      </c>
      <c r="C424" s="16" t="s">
        <v>1649</v>
      </c>
      <c r="D424" s="17">
        <v>19551.009999999998</v>
      </c>
      <c r="E424" s="17">
        <v>8488.19</v>
      </c>
      <c r="F424" s="18">
        <v>28039.200000000001</v>
      </c>
      <c r="G424" s="17">
        <v>0</v>
      </c>
      <c r="H424" s="17">
        <f t="shared" si="45"/>
        <v>28039.200000000001</v>
      </c>
      <c r="I424" s="17">
        <f t="shared" si="46"/>
        <v>4486.2719999999999</v>
      </c>
      <c r="J424" s="17">
        <f t="shared" si="47"/>
        <v>32525.472000000002</v>
      </c>
      <c r="K424" s="19" t="s">
        <v>718</v>
      </c>
      <c r="L424" s="32" t="s">
        <v>86</v>
      </c>
      <c r="M424" s="28" t="s">
        <v>1803</v>
      </c>
      <c r="N424" s="30" t="s">
        <v>1738</v>
      </c>
      <c r="O424" s="31" t="s">
        <v>572</v>
      </c>
      <c r="P424" s="20" t="s">
        <v>1653</v>
      </c>
      <c r="Q424" s="4" t="e">
        <f>VLOOKUP(N424,Base!$E:$M,8,FALSE)</f>
        <v>#N/A</v>
      </c>
      <c r="R424" s="4" t="e">
        <f>VLOOKUP(O424,Base!$E:$M,8,FALSE)</f>
        <v>#N/A</v>
      </c>
      <c r="T424" s="30" t="s">
        <v>1738</v>
      </c>
      <c r="U424" s="28" t="s">
        <v>1803</v>
      </c>
    </row>
    <row r="425" spans="1:21" x14ac:dyDescent="0.3">
      <c r="A425" s="15" t="s">
        <v>746</v>
      </c>
      <c r="B425" s="15" t="s">
        <v>1804</v>
      </c>
      <c r="C425" s="16" t="s">
        <v>1655</v>
      </c>
      <c r="D425" s="17">
        <v>3182.12</v>
      </c>
      <c r="E425" s="17">
        <v>1545.72</v>
      </c>
      <c r="F425" s="18">
        <v>4727.84</v>
      </c>
      <c r="G425" s="17">
        <v>0</v>
      </c>
      <c r="H425" s="17">
        <f t="shared" si="45"/>
        <v>4727.84</v>
      </c>
      <c r="I425" s="17">
        <f t="shared" si="46"/>
        <v>756.45440000000008</v>
      </c>
      <c r="J425" s="17">
        <f t="shared" si="47"/>
        <v>5484.2944000000007</v>
      </c>
      <c r="K425" s="4" t="s">
        <v>1740</v>
      </c>
      <c r="L425" s="36" t="s">
        <v>1741</v>
      </c>
      <c r="M425" s="4" t="s">
        <v>1742</v>
      </c>
      <c r="N425" s="4" t="s">
        <v>1651</v>
      </c>
      <c r="O425" s="37" t="s">
        <v>1805</v>
      </c>
      <c r="P425" s="34" t="s">
        <v>1190</v>
      </c>
      <c r="Q425" s="4" t="e">
        <f>VLOOKUP(N425,Base!$E:$M,8,FALSE)</f>
        <v>#N/A</v>
      </c>
      <c r="R425" s="4" t="e">
        <f>VLOOKUP(O425,Base!$E:$M,8,FALSE)</f>
        <v>#N/A</v>
      </c>
      <c r="S425" s="4" t="e">
        <f>VLOOKUP(Q425,Base!$D:$M,9,FALSE)</f>
        <v>#N/A</v>
      </c>
      <c r="T425" s="4" t="s">
        <v>1651</v>
      </c>
      <c r="U425" s="4" t="s">
        <v>1742</v>
      </c>
    </row>
    <row r="426" spans="1:21" x14ac:dyDescent="0.3">
      <c r="A426" s="15" t="s">
        <v>746</v>
      </c>
      <c r="B426" s="15" t="s">
        <v>1806</v>
      </c>
      <c r="C426" s="16" t="s">
        <v>1655</v>
      </c>
      <c r="D426" s="17">
        <v>2839.63</v>
      </c>
      <c r="E426" s="17">
        <v>1379.36</v>
      </c>
      <c r="F426" s="18">
        <v>4218.99</v>
      </c>
      <c r="G426" s="17">
        <v>0</v>
      </c>
      <c r="H426" s="17">
        <f t="shared" si="45"/>
        <v>4218.99</v>
      </c>
      <c r="I426" s="17">
        <f t="shared" si="46"/>
        <v>675.03840000000002</v>
      </c>
      <c r="J426" s="17">
        <f t="shared" si="47"/>
        <v>4894.0284000000001</v>
      </c>
      <c r="K426" s="4" t="s">
        <v>1660</v>
      </c>
      <c r="L426" s="36" t="s">
        <v>1656</v>
      </c>
      <c r="M426" s="4" t="s">
        <v>1745</v>
      </c>
      <c r="N426" s="4" t="s">
        <v>1651</v>
      </c>
      <c r="O426" s="36" t="s">
        <v>1807</v>
      </c>
      <c r="P426" s="34" t="s">
        <v>1190</v>
      </c>
      <c r="Q426" s="4" t="e">
        <f>VLOOKUP(N426,Base!$E:$M,8,FALSE)</f>
        <v>#N/A</v>
      </c>
      <c r="R426" s="4" t="e">
        <f>VLOOKUP(O426,Base!$E:$M,8,FALSE)</f>
        <v>#N/A</v>
      </c>
      <c r="S426" s="4" t="e">
        <f>VLOOKUP(Q426,Base!$D:$M,9,FALSE)</f>
        <v>#N/A</v>
      </c>
      <c r="T426" s="4" t="s">
        <v>1651</v>
      </c>
      <c r="U426" s="4" t="s">
        <v>1745</v>
      </c>
    </row>
    <row r="427" spans="1:21" s="28" customFormat="1" x14ac:dyDescent="0.3">
      <c r="A427" s="15" t="s">
        <v>746</v>
      </c>
      <c r="B427" s="15" t="s">
        <v>1808</v>
      </c>
      <c r="C427" s="16" t="s">
        <v>1649</v>
      </c>
      <c r="D427" s="17">
        <v>19551.009999999998</v>
      </c>
      <c r="E427" s="17">
        <v>8488.19</v>
      </c>
      <c r="F427" s="18">
        <v>28039.200000000001</v>
      </c>
      <c r="G427" s="17">
        <v>0</v>
      </c>
      <c r="H427" s="17">
        <f t="shared" si="45"/>
        <v>28039.200000000001</v>
      </c>
      <c r="I427" s="17">
        <f t="shared" si="46"/>
        <v>4486.2719999999999</v>
      </c>
      <c r="J427" s="17">
        <f t="shared" si="47"/>
        <v>32525.472000000002</v>
      </c>
      <c r="K427" s="19" t="s">
        <v>718</v>
      </c>
      <c r="L427" s="32" t="s">
        <v>86</v>
      </c>
      <c r="M427" s="28" t="s">
        <v>1809</v>
      </c>
      <c r="N427" s="30" t="s">
        <v>1738</v>
      </c>
      <c r="O427" s="31" t="s">
        <v>571</v>
      </c>
      <c r="P427" s="20" t="s">
        <v>1653</v>
      </c>
      <c r="Q427" s="4" t="e">
        <f>VLOOKUP(N427,Base!$E:$M,8,FALSE)</f>
        <v>#N/A</v>
      </c>
      <c r="R427" s="4">
        <f>VLOOKUP(O427,Base!$E:$M,8,FALSE)</f>
        <v>2021</v>
      </c>
      <c r="T427" s="30" t="s">
        <v>1738</v>
      </c>
      <c r="U427" s="28" t="s">
        <v>1809</v>
      </c>
    </row>
    <row r="428" spans="1:21" x14ac:dyDescent="0.3">
      <c r="A428" s="15" t="s">
        <v>746</v>
      </c>
      <c r="B428" s="15" t="s">
        <v>1810</v>
      </c>
      <c r="C428" s="16" t="s">
        <v>1655</v>
      </c>
      <c r="D428" s="17">
        <v>3182.12</v>
      </c>
      <c r="E428" s="17">
        <v>1545.72</v>
      </c>
      <c r="F428" s="18">
        <v>4727.84</v>
      </c>
      <c r="G428" s="17">
        <v>0</v>
      </c>
      <c r="H428" s="17">
        <f t="shared" si="45"/>
        <v>4727.84</v>
      </c>
      <c r="I428" s="17">
        <f t="shared" si="46"/>
        <v>756.45440000000008</v>
      </c>
      <c r="J428" s="17">
        <f t="shared" si="47"/>
        <v>5484.2944000000007</v>
      </c>
      <c r="K428" s="4" t="s">
        <v>1740</v>
      </c>
      <c r="L428" s="36" t="s">
        <v>1741</v>
      </c>
      <c r="M428" s="4" t="s">
        <v>1742</v>
      </c>
      <c r="N428" s="4" t="s">
        <v>1651</v>
      </c>
      <c r="O428" s="37" t="s">
        <v>1811</v>
      </c>
      <c r="P428" s="34" t="s">
        <v>1190</v>
      </c>
      <c r="Q428" s="4" t="e">
        <f>VLOOKUP(N428,Base!$E:$M,8,FALSE)</f>
        <v>#N/A</v>
      </c>
      <c r="R428" s="4" t="e">
        <f>VLOOKUP(O428,Base!$E:$M,8,FALSE)</f>
        <v>#N/A</v>
      </c>
      <c r="S428" s="4" t="e">
        <f>VLOOKUP(Q428,Base!$D:$M,9,FALSE)</f>
        <v>#N/A</v>
      </c>
      <c r="T428" s="4" t="s">
        <v>1651</v>
      </c>
      <c r="U428" s="4" t="s">
        <v>1742</v>
      </c>
    </row>
    <row r="429" spans="1:21" x14ac:dyDescent="0.3">
      <c r="A429" s="15" t="s">
        <v>746</v>
      </c>
      <c r="B429" s="15" t="s">
        <v>1812</v>
      </c>
      <c r="C429" s="16" t="s">
        <v>1655</v>
      </c>
      <c r="D429" s="17">
        <v>2839.63</v>
      </c>
      <c r="E429" s="17">
        <v>1379.36</v>
      </c>
      <c r="F429" s="18">
        <v>4218.99</v>
      </c>
      <c r="G429" s="17">
        <v>0</v>
      </c>
      <c r="H429" s="17">
        <f t="shared" si="45"/>
        <v>4218.99</v>
      </c>
      <c r="I429" s="17">
        <f t="shared" si="46"/>
        <v>675.03840000000002</v>
      </c>
      <c r="J429" s="17">
        <f t="shared" si="47"/>
        <v>4894.0284000000001</v>
      </c>
      <c r="K429" s="4" t="s">
        <v>1660</v>
      </c>
      <c r="L429" s="36" t="s">
        <v>1656</v>
      </c>
      <c r="M429" s="4" t="s">
        <v>1745</v>
      </c>
      <c r="N429" s="4" t="s">
        <v>1651</v>
      </c>
      <c r="O429" s="36" t="s">
        <v>1813</v>
      </c>
      <c r="P429" s="34" t="s">
        <v>1190</v>
      </c>
      <c r="Q429" s="4" t="e">
        <f>VLOOKUP(N429,Base!$E:$M,8,FALSE)</f>
        <v>#N/A</v>
      </c>
      <c r="R429" s="4" t="e">
        <f>VLOOKUP(O429,Base!$E:$M,8,FALSE)</f>
        <v>#N/A</v>
      </c>
      <c r="S429" s="4" t="e">
        <f>VLOOKUP(Q429,Base!$D:$M,9,FALSE)</f>
        <v>#N/A</v>
      </c>
      <c r="T429" s="4" t="s">
        <v>1651</v>
      </c>
      <c r="U429" s="4" t="s">
        <v>1745</v>
      </c>
    </row>
    <row r="430" spans="1:21" s="28" customFormat="1" x14ac:dyDescent="0.3">
      <c r="A430" s="15" t="s">
        <v>746</v>
      </c>
      <c r="B430" s="15" t="s">
        <v>1814</v>
      </c>
      <c r="C430" s="16" t="s">
        <v>1649</v>
      </c>
      <c r="D430" s="17">
        <v>19551.009999999998</v>
      </c>
      <c r="E430" s="17">
        <v>8488.19</v>
      </c>
      <c r="F430" s="18">
        <v>28039.200000000001</v>
      </c>
      <c r="G430" s="17">
        <v>0</v>
      </c>
      <c r="H430" s="17">
        <f t="shared" si="45"/>
        <v>28039.200000000001</v>
      </c>
      <c r="I430" s="17">
        <f t="shared" si="46"/>
        <v>4486.2719999999999</v>
      </c>
      <c r="J430" s="17">
        <f t="shared" si="47"/>
        <v>32525.472000000002</v>
      </c>
      <c r="K430" s="19" t="s">
        <v>718</v>
      </c>
      <c r="L430" s="32" t="s">
        <v>86</v>
      </c>
      <c r="M430" s="28" t="s">
        <v>1815</v>
      </c>
      <c r="N430" s="30" t="s">
        <v>1738</v>
      </c>
      <c r="O430" s="31" t="s">
        <v>577</v>
      </c>
      <c r="P430" s="20" t="s">
        <v>1653</v>
      </c>
      <c r="Q430" s="4" t="e">
        <f>VLOOKUP(N430,Base!$E:$M,8,FALSE)</f>
        <v>#N/A</v>
      </c>
      <c r="R430" s="4">
        <f>VLOOKUP(O430,Base!$E:$M,8,FALSE)</f>
        <v>2021</v>
      </c>
      <c r="T430" s="30" t="s">
        <v>1738</v>
      </c>
      <c r="U430" s="28" t="s">
        <v>1815</v>
      </c>
    </row>
    <row r="431" spans="1:21" x14ac:dyDescent="0.3">
      <c r="A431" s="15" t="s">
        <v>746</v>
      </c>
      <c r="B431" s="15" t="s">
        <v>1816</v>
      </c>
      <c r="C431" s="16" t="s">
        <v>1655</v>
      </c>
      <c r="D431" s="17">
        <v>3182.12</v>
      </c>
      <c r="E431" s="17">
        <v>1545.72</v>
      </c>
      <c r="F431" s="18">
        <v>4727.84</v>
      </c>
      <c r="G431" s="17">
        <v>0</v>
      </c>
      <c r="H431" s="17">
        <f t="shared" si="45"/>
        <v>4727.84</v>
      </c>
      <c r="I431" s="17">
        <f t="shared" si="46"/>
        <v>756.45440000000008</v>
      </c>
      <c r="J431" s="17">
        <f t="shared" si="47"/>
        <v>5484.2944000000007</v>
      </c>
      <c r="K431" s="4" t="s">
        <v>1740</v>
      </c>
      <c r="L431" s="36" t="s">
        <v>1741</v>
      </c>
      <c r="M431" s="4" t="s">
        <v>1742</v>
      </c>
      <c r="N431" s="4" t="s">
        <v>1651</v>
      </c>
      <c r="O431" s="37" t="s">
        <v>1817</v>
      </c>
      <c r="P431" s="34" t="s">
        <v>1190</v>
      </c>
      <c r="Q431" s="4" t="e">
        <f>VLOOKUP(N431,Base!$E:$M,8,FALSE)</f>
        <v>#N/A</v>
      </c>
      <c r="R431" s="4" t="e">
        <f>VLOOKUP(O431,Base!$E:$M,8,FALSE)</f>
        <v>#N/A</v>
      </c>
      <c r="S431" s="4" t="e">
        <f>VLOOKUP(Q431,Base!$D:$M,9,FALSE)</f>
        <v>#N/A</v>
      </c>
      <c r="T431" s="4" t="s">
        <v>1651</v>
      </c>
      <c r="U431" s="4" t="s">
        <v>1742</v>
      </c>
    </row>
    <row r="432" spans="1:21" x14ac:dyDescent="0.3">
      <c r="A432" s="15" t="s">
        <v>746</v>
      </c>
      <c r="B432" s="15" t="s">
        <v>1818</v>
      </c>
      <c r="C432" s="16" t="s">
        <v>1655</v>
      </c>
      <c r="D432" s="17">
        <v>2839.63</v>
      </c>
      <c r="E432" s="17">
        <v>1379.36</v>
      </c>
      <c r="F432" s="18">
        <v>4218.99</v>
      </c>
      <c r="G432" s="17">
        <v>0</v>
      </c>
      <c r="H432" s="17">
        <f t="shared" si="45"/>
        <v>4218.99</v>
      </c>
      <c r="I432" s="17">
        <f t="shared" si="46"/>
        <v>675.03840000000002</v>
      </c>
      <c r="J432" s="17">
        <f t="shared" si="47"/>
        <v>4894.0284000000001</v>
      </c>
      <c r="K432" s="4" t="s">
        <v>1660</v>
      </c>
      <c r="L432" s="36" t="s">
        <v>1656</v>
      </c>
      <c r="M432" s="4" t="s">
        <v>1745</v>
      </c>
      <c r="N432" s="4" t="s">
        <v>1651</v>
      </c>
      <c r="O432" s="36" t="s">
        <v>1819</v>
      </c>
      <c r="P432" s="34" t="s">
        <v>1190</v>
      </c>
      <c r="Q432" s="4" t="e">
        <f>VLOOKUP(N432,Base!$E:$M,8,FALSE)</f>
        <v>#N/A</v>
      </c>
      <c r="R432" s="4" t="e">
        <f>VLOOKUP(O432,Base!$E:$M,8,FALSE)</f>
        <v>#N/A</v>
      </c>
      <c r="S432" s="4" t="e">
        <f>VLOOKUP(Q432,Base!$D:$M,9,FALSE)</f>
        <v>#N/A</v>
      </c>
      <c r="T432" s="4" t="s">
        <v>1651</v>
      </c>
      <c r="U432" s="4" t="s">
        <v>1745</v>
      </c>
    </row>
    <row r="433" spans="1:21" s="28" customFormat="1" x14ac:dyDescent="0.3">
      <c r="A433" s="15" t="s">
        <v>746</v>
      </c>
      <c r="B433" s="15" t="s">
        <v>1820</v>
      </c>
      <c r="C433" s="16" t="s">
        <v>1649</v>
      </c>
      <c r="D433" s="17">
        <v>19551.009999999998</v>
      </c>
      <c r="E433" s="17">
        <v>8488.19</v>
      </c>
      <c r="F433" s="18">
        <v>28039.200000000001</v>
      </c>
      <c r="G433" s="17">
        <v>0</v>
      </c>
      <c r="H433" s="17">
        <f t="shared" si="45"/>
        <v>28039.200000000001</v>
      </c>
      <c r="I433" s="17">
        <f t="shared" si="46"/>
        <v>4486.2719999999999</v>
      </c>
      <c r="J433" s="17">
        <f t="shared" si="47"/>
        <v>32525.472000000002</v>
      </c>
      <c r="K433" s="19" t="s">
        <v>718</v>
      </c>
      <c r="L433" s="32" t="s">
        <v>86</v>
      </c>
      <c r="M433" s="28" t="s">
        <v>1821</v>
      </c>
      <c r="N433" s="30" t="s">
        <v>1738</v>
      </c>
      <c r="O433" s="31" t="s">
        <v>1822</v>
      </c>
      <c r="P433" s="20" t="s">
        <v>1653</v>
      </c>
      <c r="Q433" s="4" t="e">
        <f>VLOOKUP(N433,Base!$E:$M,8,FALSE)</f>
        <v>#N/A</v>
      </c>
      <c r="R433" s="4">
        <f>VLOOKUP(O433,Base!$E:$M,8,FALSE)</f>
        <v>2021</v>
      </c>
      <c r="S433" s="4" t="e">
        <f>VLOOKUP(Q433,Base!$D:$M,9,FALSE)</f>
        <v>#N/A</v>
      </c>
      <c r="T433" s="30" t="s">
        <v>1738</v>
      </c>
      <c r="U433" s="28" t="s">
        <v>1821</v>
      </c>
    </row>
    <row r="434" spans="1:21" x14ac:dyDescent="0.3">
      <c r="A434" s="15" t="s">
        <v>746</v>
      </c>
      <c r="B434" s="15" t="s">
        <v>1823</v>
      </c>
      <c r="C434" s="16" t="s">
        <v>1655</v>
      </c>
      <c r="D434" s="17">
        <v>3182.12</v>
      </c>
      <c r="E434" s="17">
        <v>1545.72</v>
      </c>
      <c r="F434" s="18">
        <v>4727.84</v>
      </c>
      <c r="G434" s="17">
        <v>0</v>
      </c>
      <c r="H434" s="17">
        <f t="shared" si="45"/>
        <v>4727.84</v>
      </c>
      <c r="I434" s="17">
        <f t="shared" si="46"/>
        <v>756.45440000000008</v>
      </c>
      <c r="J434" s="17">
        <f t="shared" si="47"/>
        <v>5484.2944000000007</v>
      </c>
      <c r="K434" s="4" t="s">
        <v>1740</v>
      </c>
      <c r="L434" s="36" t="s">
        <v>1741</v>
      </c>
      <c r="M434" s="4" t="s">
        <v>1742</v>
      </c>
      <c r="N434" s="4" t="s">
        <v>1651</v>
      </c>
      <c r="O434" s="37" t="s">
        <v>1824</v>
      </c>
      <c r="P434" s="34" t="s">
        <v>1190</v>
      </c>
      <c r="Q434" s="4" t="e">
        <f>VLOOKUP(N434,Base!$E:$M,8,FALSE)</f>
        <v>#N/A</v>
      </c>
      <c r="R434" s="4" t="e">
        <f>VLOOKUP(O434,Base!$E:$M,8,FALSE)</f>
        <v>#N/A</v>
      </c>
      <c r="S434" s="4" t="e">
        <f>VLOOKUP(Q434,Base!$D:$M,9,FALSE)</f>
        <v>#N/A</v>
      </c>
      <c r="T434" s="4" t="s">
        <v>1651</v>
      </c>
      <c r="U434" s="4" t="s">
        <v>1742</v>
      </c>
    </row>
    <row r="435" spans="1:21" x14ac:dyDescent="0.3">
      <c r="A435" s="15" t="s">
        <v>746</v>
      </c>
      <c r="B435" s="15" t="s">
        <v>1825</v>
      </c>
      <c r="C435" s="16" t="s">
        <v>1655</v>
      </c>
      <c r="D435" s="17">
        <v>2839.63</v>
      </c>
      <c r="E435" s="17">
        <v>1379.36</v>
      </c>
      <c r="F435" s="18">
        <v>4218.99</v>
      </c>
      <c r="G435" s="17">
        <v>0</v>
      </c>
      <c r="H435" s="17">
        <f t="shared" si="45"/>
        <v>4218.99</v>
      </c>
      <c r="I435" s="17">
        <f t="shared" si="46"/>
        <v>675.03840000000002</v>
      </c>
      <c r="J435" s="17">
        <f t="shared" si="47"/>
        <v>4894.0284000000001</v>
      </c>
      <c r="K435" s="4" t="s">
        <v>1660</v>
      </c>
      <c r="L435" s="36" t="s">
        <v>1656</v>
      </c>
      <c r="M435" s="4" t="s">
        <v>1745</v>
      </c>
      <c r="N435" s="4" t="s">
        <v>1651</v>
      </c>
      <c r="O435" s="36" t="s">
        <v>1826</v>
      </c>
      <c r="P435" s="34" t="s">
        <v>1190</v>
      </c>
      <c r="Q435" s="4" t="e">
        <f>VLOOKUP(N435,Base!$E:$M,8,FALSE)</f>
        <v>#N/A</v>
      </c>
      <c r="R435" s="4" t="e">
        <f>VLOOKUP(O435,Base!$E:$M,8,FALSE)</f>
        <v>#N/A</v>
      </c>
      <c r="S435" s="4" t="e">
        <f>VLOOKUP(Q435,Base!$D:$M,9,FALSE)</f>
        <v>#N/A</v>
      </c>
      <c r="T435" s="4" t="s">
        <v>1651</v>
      </c>
      <c r="U435" s="4" t="s">
        <v>1745</v>
      </c>
    </row>
    <row r="436" spans="1:21" s="28" customFormat="1" x14ac:dyDescent="0.3">
      <c r="A436" s="15" t="s">
        <v>746</v>
      </c>
      <c r="B436" s="15" t="s">
        <v>1827</v>
      </c>
      <c r="C436" s="16" t="s">
        <v>1649</v>
      </c>
      <c r="D436" s="17">
        <v>19551.009999999998</v>
      </c>
      <c r="E436" s="17">
        <v>8488.19</v>
      </c>
      <c r="F436" s="18">
        <v>28039.200000000001</v>
      </c>
      <c r="G436" s="17">
        <v>0</v>
      </c>
      <c r="H436" s="17">
        <f t="shared" si="45"/>
        <v>28039.200000000001</v>
      </c>
      <c r="I436" s="17">
        <f t="shared" si="46"/>
        <v>4486.2719999999999</v>
      </c>
      <c r="J436" s="17">
        <f t="shared" si="47"/>
        <v>32525.472000000002</v>
      </c>
      <c r="K436" s="19" t="s">
        <v>718</v>
      </c>
      <c r="L436" s="32" t="s">
        <v>86</v>
      </c>
      <c r="M436" s="28" t="s">
        <v>1828</v>
      </c>
      <c r="N436" s="30" t="s">
        <v>1738</v>
      </c>
      <c r="O436" s="31" t="s">
        <v>675</v>
      </c>
      <c r="P436" s="20" t="s">
        <v>1653</v>
      </c>
      <c r="Q436" s="4" t="e">
        <f>VLOOKUP(N436,Base!$E:$M,8,FALSE)</f>
        <v>#N/A</v>
      </c>
      <c r="R436" s="4">
        <f>VLOOKUP(O436,Base!$E:$M,8,FALSE)</f>
        <v>2021</v>
      </c>
      <c r="T436" s="30" t="s">
        <v>1738</v>
      </c>
      <c r="U436" s="28" t="s">
        <v>1828</v>
      </c>
    </row>
    <row r="437" spans="1:21" x14ac:dyDescent="0.3">
      <c r="A437" s="15" t="s">
        <v>746</v>
      </c>
      <c r="B437" s="15" t="s">
        <v>1829</v>
      </c>
      <c r="C437" s="16" t="s">
        <v>1655</v>
      </c>
      <c r="D437" s="17">
        <v>3182.12</v>
      </c>
      <c r="E437" s="17">
        <v>1545.72</v>
      </c>
      <c r="F437" s="18">
        <v>4727.84</v>
      </c>
      <c r="G437" s="17">
        <v>0</v>
      </c>
      <c r="H437" s="17">
        <f t="shared" si="45"/>
        <v>4727.84</v>
      </c>
      <c r="I437" s="17">
        <f t="shared" si="46"/>
        <v>756.45440000000008</v>
      </c>
      <c r="J437" s="17">
        <f t="shared" si="47"/>
        <v>5484.2944000000007</v>
      </c>
      <c r="K437" s="4" t="s">
        <v>1740</v>
      </c>
      <c r="L437" s="36" t="s">
        <v>1741</v>
      </c>
      <c r="M437" s="4" t="s">
        <v>1742</v>
      </c>
      <c r="N437" s="4" t="s">
        <v>1651</v>
      </c>
      <c r="O437" s="37" t="s">
        <v>1830</v>
      </c>
      <c r="P437" s="34" t="s">
        <v>1190</v>
      </c>
      <c r="Q437" s="4" t="e">
        <f>VLOOKUP(N437,Base!$E:$M,8,FALSE)</f>
        <v>#N/A</v>
      </c>
      <c r="R437" s="4" t="e">
        <f>VLOOKUP(O437,Base!$E:$M,8,FALSE)</f>
        <v>#N/A</v>
      </c>
      <c r="S437" s="4" t="e">
        <f>VLOOKUP(Q437,Base!$D:$M,9,FALSE)</f>
        <v>#N/A</v>
      </c>
      <c r="T437" s="4" t="s">
        <v>1651</v>
      </c>
      <c r="U437" s="4" t="s">
        <v>1742</v>
      </c>
    </row>
    <row r="438" spans="1:21" x14ac:dyDescent="0.3">
      <c r="A438" s="15" t="s">
        <v>746</v>
      </c>
      <c r="B438" s="15" t="s">
        <v>1831</v>
      </c>
      <c r="C438" s="16" t="s">
        <v>1655</v>
      </c>
      <c r="D438" s="17">
        <v>2839.63</v>
      </c>
      <c r="E438" s="17">
        <v>1379.36</v>
      </c>
      <c r="F438" s="18">
        <v>4218.99</v>
      </c>
      <c r="G438" s="17">
        <v>0</v>
      </c>
      <c r="H438" s="17">
        <f t="shared" si="45"/>
        <v>4218.99</v>
      </c>
      <c r="I438" s="17">
        <f t="shared" si="46"/>
        <v>675.03840000000002</v>
      </c>
      <c r="J438" s="17">
        <f t="shared" si="47"/>
        <v>4894.0284000000001</v>
      </c>
      <c r="K438" s="4" t="s">
        <v>1660</v>
      </c>
      <c r="L438" s="36" t="s">
        <v>1656</v>
      </c>
      <c r="M438" s="4" t="s">
        <v>1745</v>
      </c>
      <c r="N438" s="4" t="s">
        <v>1651</v>
      </c>
      <c r="O438" s="36" t="s">
        <v>1832</v>
      </c>
      <c r="P438" s="34" t="s">
        <v>1190</v>
      </c>
      <c r="Q438" s="4" t="e">
        <f>VLOOKUP(N438,Base!$E:$M,8,FALSE)</f>
        <v>#N/A</v>
      </c>
      <c r="R438" s="4" t="e">
        <f>VLOOKUP(O438,Base!$E:$M,8,FALSE)</f>
        <v>#N/A</v>
      </c>
      <c r="S438" s="4" t="e">
        <f>VLOOKUP(Q438,Base!$D:$M,9,FALSE)</f>
        <v>#N/A</v>
      </c>
      <c r="T438" s="4" t="s">
        <v>1651</v>
      </c>
      <c r="U438" s="4" t="s">
        <v>1745</v>
      </c>
    </row>
    <row r="439" spans="1:21" s="28" customFormat="1" x14ac:dyDescent="0.3">
      <c r="A439" s="15" t="s">
        <v>746</v>
      </c>
      <c r="B439" s="15" t="s">
        <v>1833</v>
      </c>
      <c r="C439" s="16" t="s">
        <v>1649</v>
      </c>
      <c r="D439" s="17">
        <v>27193.18</v>
      </c>
      <c r="E439" s="17">
        <v>11806.08</v>
      </c>
      <c r="F439" s="18">
        <v>38999.26</v>
      </c>
      <c r="G439" s="17">
        <v>0</v>
      </c>
      <c r="H439" s="17">
        <f t="shared" si="45"/>
        <v>38999.26</v>
      </c>
      <c r="I439" s="17">
        <f t="shared" si="46"/>
        <v>6239.8816000000006</v>
      </c>
      <c r="J439" s="17">
        <f t="shared" si="47"/>
        <v>45239.141600000003</v>
      </c>
      <c r="K439" s="19" t="s">
        <v>718</v>
      </c>
      <c r="L439" s="32" t="s">
        <v>86</v>
      </c>
      <c r="M439" s="28" t="s">
        <v>1834</v>
      </c>
      <c r="N439" s="30" t="s">
        <v>1738</v>
      </c>
      <c r="O439" s="31" t="s">
        <v>422</v>
      </c>
      <c r="P439" s="20" t="s">
        <v>1653</v>
      </c>
      <c r="Q439" s="4" t="e">
        <f>VLOOKUP(N439,Base!$E:$M,8,FALSE)</f>
        <v>#N/A</v>
      </c>
      <c r="R439" s="4">
        <f>VLOOKUP(O439,Base!$E:$M,8,FALSE)</f>
        <v>2021</v>
      </c>
      <c r="T439" s="30" t="s">
        <v>1738</v>
      </c>
      <c r="U439" s="28" t="s">
        <v>1834</v>
      </c>
    </row>
    <row r="440" spans="1:21" x14ac:dyDescent="0.3">
      <c r="A440" s="15" t="s">
        <v>746</v>
      </c>
      <c r="B440" s="15" t="s">
        <v>1835</v>
      </c>
      <c r="C440" s="16" t="s">
        <v>1655</v>
      </c>
      <c r="D440" s="17">
        <v>8908.32</v>
      </c>
      <c r="E440" s="17">
        <v>4327.24</v>
      </c>
      <c r="F440" s="18">
        <v>13235.56</v>
      </c>
      <c r="G440" s="17">
        <v>0</v>
      </c>
      <c r="H440" s="17">
        <f t="shared" si="45"/>
        <v>13235.56</v>
      </c>
      <c r="I440" s="17">
        <f t="shared" si="46"/>
        <v>2117.6896000000002</v>
      </c>
      <c r="J440" s="17">
        <f t="shared" si="47"/>
        <v>15353.249599999999</v>
      </c>
      <c r="K440" s="4" t="s">
        <v>1740</v>
      </c>
      <c r="L440" s="36" t="s">
        <v>1741</v>
      </c>
      <c r="M440" s="4" t="s">
        <v>1836</v>
      </c>
      <c r="N440" s="4" t="s">
        <v>1651</v>
      </c>
      <c r="O440" s="36" t="s">
        <v>477</v>
      </c>
      <c r="P440" s="34" t="s">
        <v>1190</v>
      </c>
      <c r="Q440" s="4" t="e">
        <f>VLOOKUP(N440,Base!$E:$M,8,FALSE)</f>
        <v>#N/A</v>
      </c>
      <c r="R440" s="4" t="e">
        <f>VLOOKUP(O440,Base!$E:$M,8,FALSE)</f>
        <v>#N/A</v>
      </c>
      <c r="T440" s="4" t="s">
        <v>1651</v>
      </c>
      <c r="U440" s="4" t="s">
        <v>1836</v>
      </c>
    </row>
    <row r="441" spans="1:21" s="28" customFormat="1" x14ac:dyDescent="0.3">
      <c r="A441" s="15" t="s">
        <v>746</v>
      </c>
      <c r="B441" s="15" t="s">
        <v>1837</v>
      </c>
      <c r="C441" s="16" t="s">
        <v>1649</v>
      </c>
      <c r="D441" s="17">
        <v>27193.18</v>
      </c>
      <c r="E441" s="17">
        <v>11806.08</v>
      </c>
      <c r="F441" s="18">
        <v>38999.26</v>
      </c>
      <c r="G441" s="17">
        <v>0</v>
      </c>
      <c r="H441" s="17">
        <f t="shared" si="45"/>
        <v>38999.26</v>
      </c>
      <c r="I441" s="17">
        <f t="shared" si="46"/>
        <v>6239.8816000000006</v>
      </c>
      <c r="J441" s="17">
        <f t="shared" si="47"/>
        <v>45239.141600000003</v>
      </c>
      <c r="K441" s="19" t="s">
        <v>718</v>
      </c>
      <c r="L441" s="32" t="s">
        <v>86</v>
      </c>
      <c r="M441" s="28" t="s">
        <v>1838</v>
      </c>
      <c r="N441" s="30" t="s">
        <v>1738</v>
      </c>
      <c r="O441" s="31" t="s">
        <v>1839</v>
      </c>
      <c r="P441" s="20" t="s">
        <v>1653</v>
      </c>
      <c r="Q441" s="4" t="e">
        <f>VLOOKUP(N441,Base!$E:$M,8,FALSE)</f>
        <v>#N/A</v>
      </c>
      <c r="R441" s="4" t="e">
        <f>VLOOKUP(O441,Base!$E:$M,8,FALSE)</f>
        <v>#N/A</v>
      </c>
      <c r="S441" s="4" t="e">
        <f>VLOOKUP(Q441,Base!$D:$M,9,FALSE)</f>
        <v>#N/A</v>
      </c>
      <c r="T441" s="30" t="s">
        <v>1738</v>
      </c>
      <c r="U441" s="28" t="s">
        <v>1838</v>
      </c>
    </row>
    <row r="442" spans="1:21" x14ac:dyDescent="0.3">
      <c r="A442" s="15" t="s">
        <v>746</v>
      </c>
      <c r="B442" s="15" t="s">
        <v>1840</v>
      </c>
      <c r="C442" s="16" t="s">
        <v>1655</v>
      </c>
      <c r="D442" s="17">
        <v>8908.32</v>
      </c>
      <c r="E442" s="17">
        <v>4327.24</v>
      </c>
      <c r="F442" s="18">
        <v>13235.56</v>
      </c>
      <c r="G442" s="17">
        <v>0</v>
      </c>
      <c r="H442" s="17">
        <f t="shared" si="45"/>
        <v>13235.56</v>
      </c>
      <c r="I442" s="17">
        <f t="shared" si="46"/>
        <v>2117.6896000000002</v>
      </c>
      <c r="J442" s="17">
        <f t="shared" si="47"/>
        <v>15353.249599999999</v>
      </c>
      <c r="K442" s="4" t="s">
        <v>1740</v>
      </c>
      <c r="L442" s="36" t="s">
        <v>1741</v>
      </c>
      <c r="M442" s="4" t="s">
        <v>1836</v>
      </c>
      <c r="N442" s="4" t="s">
        <v>1651</v>
      </c>
      <c r="O442" s="36" t="s">
        <v>1841</v>
      </c>
      <c r="P442" s="34" t="s">
        <v>1190</v>
      </c>
      <c r="Q442" s="4" t="e">
        <f>VLOOKUP(N442,Base!$E:$M,8,FALSE)</f>
        <v>#N/A</v>
      </c>
      <c r="R442" s="4" t="e">
        <f>VLOOKUP(O442,Base!$E:$M,8,FALSE)</f>
        <v>#N/A</v>
      </c>
      <c r="S442" s="4" t="e">
        <f>VLOOKUP(Q442,Base!$D:$M,9,FALSE)</f>
        <v>#N/A</v>
      </c>
      <c r="T442" s="4" t="s">
        <v>1651</v>
      </c>
      <c r="U442" s="4" t="s">
        <v>1836</v>
      </c>
    </row>
    <row r="443" spans="1:21" s="28" customFormat="1" x14ac:dyDescent="0.3">
      <c r="A443" s="15" t="s">
        <v>746</v>
      </c>
      <c r="B443" s="15" t="s">
        <v>1842</v>
      </c>
      <c r="C443" s="16" t="s">
        <v>1649</v>
      </c>
      <c r="D443" s="17">
        <v>27193.18</v>
      </c>
      <c r="E443" s="17">
        <v>11806.08</v>
      </c>
      <c r="F443" s="18">
        <v>38999.26</v>
      </c>
      <c r="G443" s="17">
        <v>0</v>
      </c>
      <c r="H443" s="17">
        <f t="shared" si="45"/>
        <v>38999.26</v>
      </c>
      <c r="I443" s="17">
        <f t="shared" si="46"/>
        <v>6239.8816000000006</v>
      </c>
      <c r="J443" s="17">
        <f t="shared" si="47"/>
        <v>45239.141600000003</v>
      </c>
      <c r="K443" s="19" t="s">
        <v>718</v>
      </c>
      <c r="L443" s="32" t="s">
        <v>86</v>
      </c>
      <c r="M443" s="28" t="s">
        <v>1843</v>
      </c>
      <c r="N443" s="30" t="s">
        <v>1738</v>
      </c>
      <c r="O443" s="31" t="s">
        <v>1844</v>
      </c>
      <c r="P443" s="20" t="s">
        <v>1653</v>
      </c>
      <c r="Q443" s="4" t="e">
        <f>VLOOKUP(N443,Base!$E:$M,8,FALSE)</f>
        <v>#N/A</v>
      </c>
      <c r="R443" s="4">
        <f>VLOOKUP(O443,Base!$E:$M,8,FALSE)</f>
        <v>2021</v>
      </c>
      <c r="S443" s="4" t="e">
        <f>VLOOKUP(Q443,Base!$D:$M,9,FALSE)</f>
        <v>#N/A</v>
      </c>
      <c r="T443" s="30" t="s">
        <v>1738</v>
      </c>
      <c r="U443" s="28" t="s">
        <v>1843</v>
      </c>
    </row>
    <row r="444" spans="1:21" x14ac:dyDescent="0.3">
      <c r="A444" s="15" t="s">
        <v>746</v>
      </c>
      <c r="B444" s="15" t="s">
        <v>1845</v>
      </c>
      <c r="C444" s="16" t="s">
        <v>1655</v>
      </c>
      <c r="D444" s="17">
        <v>8908.32</v>
      </c>
      <c r="E444" s="17">
        <v>4327.24</v>
      </c>
      <c r="F444" s="18">
        <v>13235.56</v>
      </c>
      <c r="G444" s="17">
        <v>0</v>
      </c>
      <c r="H444" s="17">
        <f t="shared" si="45"/>
        <v>13235.56</v>
      </c>
      <c r="I444" s="17">
        <f t="shared" si="46"/>
        <v>2117.6896000000002</v>
      </c>
      <c r="J444" s="17">
        <f t="shared" si="47"/>
        <v>15353.249599999999</v>
      </c>
      <c r="K444" s="4" t="s">
        <v>1740</v>
      </c>
      <c r="L444" s="36" t="s">
        <v>1741</v>
      </c>
      <c r="M444" s="4" t="s">
        <v>1836</v>
      </c>
      <c r="N444" s="4" t="s">
        <v>1651</v>
      </c>
      <c r="O444" s="36" t="s">
        <v>1846</v>
      </c>
      <c r="P444" s="34" t="s">
        <v>1190</v>
      </c>
      <c r="Q444" s="4" t="e">
        <f>VLOOKUP(N444,Base!$E:$M,8,FALSE)</f>
        <v>#N/A</v>
      </c>
      <c r="R444" s="4" t="e">
        <f>VLOOKUP(O444,Base!$E:$M,8,FALSE)</f>
        <v>#N/A</v>
      </c>
      <c r="S444" s="4" t="e">
        <f>VLOOKUP(Q444,Base!$D:$M,9,FALSE)</f>
        <v>#N/A</v>
      </c>
      <c r="T444" s="4" t="s">
        <v>1651</v>
      </c>
      <c r="U444" s="4" t="s">
        <v>1836</v>
      </c>
    </row>
    <row r="445" spans="1:21" s="28" customFormat="1" x14ac:dyDescent="0.3">
      <c r="A445" s="15" t="s">
        <v>746</v>
      </c>
      <c r="B445" s="15" t="s">
        <v>1847</v>
      </c>
      <c r="C445" s="16" t="s">
        <v>1649</v>
      </c>
      <c r="D445" s="17">
        <v>27193.18</v>
      </c>
      <c r="E445" s="17">
        <v>11806.08</v>
      </c>
      <c r="F445" s="18">
        <v>38999.26</v>
      </c>
      <c r="G445" s="17">
        <v>0</v>
      </c>
      <c r="H445" s="17">
        <f t="shared" si="45"/>
        <v>38999.26</v>
      </c>
      <c r="I445" s="17">
        <f t="shared" si="46"/>
        <v>6239.8816000000006</v>
      </c>
      <c r="J445" s="17">
        <f t="shared" si="47"/>
        <v>45239.141600000003</v>
      </c>
      <c r="K445" s="19" t="s">
        <v>718</v>
      </c>
      <c r="L445" s="32" t="s">
        <v>86</v>
      </c>
      <c r="M445" s="28" t="s">
        <v>1848</v>
      </c>
      <c r="N445" s="30" t="s">
        <v>1738</v>
      </c>
      <c r="O445" s="31" t="s">
        <v>1849</v>
      </c>
      <c r="P445" s="20" t="s">
        <v>1653</v>
      </c>
      <c r="Q445" s="4" t="e">
        <f>VLOOKUP(N445,Base!$E:$M,8,FALSE)</f>
        <v>#N/A</v>
      </c>
      <c r="R445" s="4">
        <f>VLOOKUP(O445,Base!$E:$M,8,FALSE)</f>
        <v>2021</v>
      </c>
      <c r="S445" s="4" t="e">
        <f>VLOOKUP(Q445,Base!$D:$M,9,FALSE)</f>
        <v>#N/A</v>
      </c>
      <c r="T445" s="30" t="s">
        <v>1738</v>
      </c>
      <c r="U445" s="28" t="s">
        <v>1848</v>
      </c>
    </row>
    <row r="446" spans="1:21" x14ac:dyDescent="0.3">
      <c r="A446" s="15" t="s">
        <v>746</v>
      </c>
      <c r="B446" s="15" t="s">
        <v>1850</v>
      </c>
      <c r="C446" s="16" t="s">
        <v>1655</v>
      </c>
      <c r="D446" s="17">
        <v>8908.32</v>
      </c>
      <c r="E446" s="17">
        <v>4327.24</v>
      </c>
      <c r="F446" s="18">
        <v>13235.56</v>
      </c>
      <c r="G446" s="17">
        <v>0</v>
      </c>
      <c r="H446" s="17">
        <f t="shared" si="45"/>
        <v>13235.56</v>
      </c>
      <c r="I446" s="17">
        <f t="shared" si="46"/>
        <v>2117.6896000000002</v>
      </c>
      <c r="J446" s="17">
        <f t="shared" si="47"/>
        <v>15353.249599999999</v>
      </c>
      <c r="K446" s="4" t="s">
        <v>1740</v>
      </c>
      <c r="L446" s="36" t="s">
        <v>1741</v>
      </c>
      <c r="M446" s="4" t="s">
        <v>1836</v>
      </c>
      <c r="N446" s="4" t="s">
        <v>1651</v>
      </c>
      <c r="O446" s="36" t="s">
        <v>1851</v>
      </c>
      <c r="P446" s="34" t="s">
        <v>1190</v>
      </c>
      <c r="Q446" s="4" t="e">
        <f>VLOOKUP(N446,Base!$E:$M,8,FALSE)</f>
        <v>#N/A</v>
      </c>
      <c r="R446" s="4" t="e">
        <f>VLOOKUP(O446,Base!$E:$M,8,FALSE)</f>
        <v>#N/A</v>
      </c>
      <c r="S446" s="4" t="e">
        <f>VLOOKUP(Q446,Base!$D:$M,9,FALSE)</f>
        <v>#N/A</v>
      </c>
      <c r="T446" s="4" t="s">
        <v>1651</v>
      </c>
      <c r="U446" s="4" t="s">
        <v>1836</v>
      </c>
    </row>
    <row r="447" spans="1:21" s="28" customFormat="1" x14ac:dyDescent="0.3">
      <c r="A447" s="15" t="s">
        <v>746</v>
      </c>
      <c r="B447" s="15" t="s">
        <v>1852</v>
      </c>
      <c r="C447" s="16" t="s">
        <v>1649</v>
      </c>
      <c r="D447" s="17">
        <v>27193.18</v>
      </c>
      <c r="E447" s="17">
        <v>11806.08</v>
      </c>
      <c r="F447" s="18">
        <v>38999.26</v>
      </c>
      <c r="G447" s="17">
        <v>0</v>
      </c>
      <c r="H447" s="17">
        <f t="shared" si="45"/>
        <v>38999.26</v>
      </c>
      <c r="I447" s="17">
        <f t="shared" si="46"/>
        <v>6239.8816000000006</v>
      </c>
      <c r="J447" s="17">
        <f t="shared" si="47"/>
        <v>45239.141600000003</v>
      </c>
      <c r="K447" s="19" t="s">
        <v>718</v>
      </c>
      <c r="L447" s="32" t="s">
        <v>86</v>
      </c>
      <c r="M447" s="28" t="s">
        <v>1853</v>
      </c>
      <c r="N447" s="30" t="s">
        <v>1738</v>
      </c>
      <c r="O447" s="31" t="s">
        <v>1854</v>
      </c>
      <c r="P447" s="20" t="s">
        <v>1653</v>
      </c>
      <c r="Q447" s="4" t="e">
        <f>VLOOKUP(N447,Base!$E:$M,8,FALSE)</f>
        <v>#N/A</v>
      </c>
      <c r="R447" s="4" t="e">
        <f>VLOOKUP(O447,Base!$E:$M,8,FALSE)</f>
        <v>#N/A</v>
      </c>
      <c r="S447" s="4" t="e">
        <f>VLOOKUP(Q447,Base!$D:$M,9,FALSE)</f>
        <v>#N/A</v>
      </c>
      <c r="T447" s="30" t="s">
        <v>1738</v>
      </c>
      <c r="U447" s="28" t="s">
        <v>1853</v>
      </c>
    </row>
    <row r="448" spans="1:21" x14ac:dyDescent="0.3">
      <c r="A448" s="15" t="s">
        <v>746</v>
      </c>
      <c r="B448" s="15" t="s">
        <v>1855</v>
      </c>
      <c r="C448" s="16" t="s">
        <v>1655</v>
      </c>
      <c r="D448" s="17">
        <v>8908.32</v>
      </c>
      <c r="E448" s="17">
        <v>4327.24</v>
      </c>
      <c r="F448" s="18">
        <v>13235.56</v>
      </c>
      <c r="G448" s="17">
        <v>0</v>
      </c>
      <c r="H448" s="17">
        <f t="shared" si="45"/>
        <v>13235.56</v>
      </c>
      <c r="I448" s="17">
        <f t="shared" si="46"/>
        <v>2117.6896000000002</v>
      </c>
      <c r="J448" s="17">
        <f t="shared" si="47"/>
        <v>15353.249599999999</v>
      </c>
      <c r="K448" s="4" t="s">
        <v>1740</v>
      </c>
      <c r="L448" s="36" t="s">
        <v>1741</v>
      </c>
      <c r="M448" s="4" t="s">
        <v>1836</v>
      </c>
      <c r="N448" s="4" t="s">
        <v>1651</v>
      </c>
      <c r="O448" s="36" t="s">
        <v>1856</v>
      </c>
      <c r="P448" s="34" t="s">
        <v>1190</v>
      </c>
      <c r="Q448" s="4" t="e">
        <f>VLOOKUP(N448,Base!$E:$M,8,FALSE)</f>
        <v>#N/A</v>
      </c>
      <c r="R448" s="4" t="e">
        <f>VLOOKUP(O448,Base!$E:$M,8,FALSE)</f>
        <v>#N/A</v>
      </c>
      <c r="S448" s="4" t="e">
        <f>VLOOKUP(Q448,Base!$D:$M,9,FALSE)</f>
        <v>#N/A</v>
      </c>
      <c r="T448" s="4" t="s">
        <v>1651</v>
      </c>
      <c r="U448" s="4" t="s">
        <v>1836</v>
      </c>
    </row>
    <row r="449" spans="1:21" s="28" customFormat="1" x14ac:dyDescent="0.3">
      <c r="A449" s="15" t="s">
        <v>746</v>
      </c>
      <c r="B449" s="15" t="s">
        <v>1857</v>
      </c>
      <c r="C449" s="16" t="s">
        <v>1649</v>
      </c>
      <c r="D449" s="17">
        <v>27193.18</v>
      </c>
      <c r="E449" s="17">
        <v>11806.08</v>
      </c>
      <c r="F449" s="18">
        <v>38999.26</v>
      </c>
      <c r="G449" s="17">
        <v>0</v>
      </c>
      <c r="H449" s="17">
        <f t="shared" si="45"/>
        <v>38999.26</v>
      </c>
      <c r="I449" s="17">
        <f t="shared" si="46"/>
        <v>6239.8816000000006</v>
      </c>
      <c r="J449" s="17">
        <f t="shared" si="47"/>
        <v>45239.141600000003</v>
      </c>
      <c r="K449" s="19" t="s">
        <v>718</v>
      </c>
      <c r="L449" s="32" t="s">
        <v>86</v>
      </c>
      <c r="M449" s="28" t="s">
        <v>1858</v>
      </c>
      <c r="N449" s="30" t="s">
        <v>1738</v>
      </c>
      <c r="O449" s="31" t="s">
        <v>429</v>
      </c>
      <c r="P449" s="20" t="s">
        <v>1653</v>
      </c>
      <c r="Q449" s="4" t="e">
        <f>VLOOKUP(N449,Base!$E:$M,8,FALSE)</f>
        <v>#N/A</v>
      </c>
      <c r="R449" s="4">
        <f>VLOOKUP(O449,Base!$E:$M,8,FALSE)</f>
        <v>2021</v>
      </c>
      <c r="T449" s="30" t="s">
        <v>1738</v>
      </c>
      <c r="U449" s="28" t="s">
        <v>1858</v>
      </c>
    </row>
    <row r="450" spans="1:21" x14ac:dyDescent="0.3">
      <c r="A450" s="15" t="s">
        <v>746</v>
      </c>
      <c r="B450" s="15" t="s">
        <v>1859</v>
      </c>
      <c r="C450" s="16" t="s">
        <v>1655</v>
      </c>
      <c r="D450" s="17">
        <v>8908.32</v>
      </c>
      <c r="E450" s="17">
        <v>4327.24</v>
      </c>
      <c r="F450" s="18">
        <v>13235.56</v>
      </c>
      <c r="G450" s="17">
        <v>0</v>
      </c>
      <c r="H450" s="17">
        <f t="shared" si="45"/>
        <v>13235.56</v>
      </c>
      <c r="I450" s="17">
        <f t="shared" si="46"/>
        <v>2117.6896000000002</v>
      </c>
      <c r="J450" s="17">
        <f t="shared" si="47"/>
        <v>15353.249599999999</v>
      </c>
      <c r="K450" s="4" t="s">
        <v>1740</v>
      </c>
      <c r="L450" s="36" t="s">
        <v>1741</v>
      </c>
      <c r="M450" s="4" t="s">
        <v>1836</v>
      </c>
      <c r="N450" s="4" t="s">
        <v>1651</v>
      </c>
      <c r="O450" s="36" t="s">
        <v>480</v>
      </c>
      <c r="P450" s="34" t="s">
        <v>1190</v>
      </c>
      <c r="Q450" s="4" t="e">
        <f>VLOOKUP(N450,Base!$E:$M,8,FALSE)</f>
        <v>#N/A</v>
      </c>
      <c r="R450" s="4" t="e">
        <f>VLOOKUP(O450,Base!$E:$M,8,FALSE)</f>
        <v>#N/A</v>
      </c>
      <c r="T450" s="4" t="s">
        <v>1651</v>
      </c>
      <c r="U450" s="4" t="s">
        <v>1836</v>
      </c>
    </row>
    <row r="451" spans="1:21" s="28" customFormat="1" x14ac:dyDescent="0.3">
      <c r="A451" s="15" t="s">
        <v>746</v>
      </c>
      <c r="B451" s="15" t="s">
        <v>1860</v>
      </c>
      <c r="C451" s="16" t="s">
        <v>1649</v>
      </c>
      <c r="D451" s="17">
        <v>27193.18</v>
      </c>
      <c r="E451" s="17">
        <v>11806.08</v>
      </c>
      <c r="F451" s="18">
        <v>38999.26</v>
      </c>
      <c r="G451" s="17">
        <v>0</v>
      </c>
      <c r="H451" s="17">
        <f t="shared" si="45"/>
        <v>38999.26</v>
      </c>
      <c r="I451" s="17">
        <f t="shared" si="46"/>
        <v>6239.8816000000006</v>
      </c>
      <c r="J451" s="17">
        <f t="shared" si="47"/>
        <v>45239.141600000003</v>
      </c>
      <c r="K451" s="19" t="s">
        <v>718</v>
      </c>
      <c r="L451" s="32" t="s">
        <v>86</v>
      </c>
      <c r="M451" s="28" t="s">
        <v>1861</v>
      </c>
      <c r="N451" s="30" t="s">
        <v>1738</v>
      </c>
      <c r="O451" s="31" t="s">
        <v>1862</v>
      </c>
      <c r="P451" s="20" t="s">
        <v>1653</v>
      </c>
      <c r="Q451" s="4" t="e">
        <f>VLOOKUP(N451,Base!$E:$M,8,FALSE)</f>
        <v>#N/A</v>
      </c>
      <c r="R451" s="4" t="str">
        <f>VLOOKUP(O451,Base!$E:$M,8,FALSE)</f>
        <v>2021</v>
      </c>
      <c r="S451" s="4" t="e">
        <f>VLOOKUP(Q451,Base!$D:$M,9,FALSE)</f>
        <v>#N/A</v>
      </c>
      <c r="T451" s="30" t="s">
        <v>1738</v>
      </c>
      <c r="U451" s="28" t="s">
        <v>1861</v>
      </c>
    </row>
    <row r="452" spans="1:21" x14ac:dyDescent="0.3">
      <c r="A452" s="15" t="s">
        <v>746</v>
      </c>
      <c r="B452" s="15" t="s">
        <v>1863</v>
      </c>
      <c r="C452" s="16" t="s">
        <v>1655</v>
      </c>
      <c r="D452" s="17">
        <v>8908.32</v>
      </c>
      <c r="E452" s="17">
        <v>4327.24</v>
      </c>
      <c r="F452" s="18">
        <v>13235.56</v>
      </c>
      <c r="G452" s="17">
        <v>0</v>
      </c>
      <c r="H452" s="17">
        <f t="shared" si="45"/>
        <v>13235.56</v>
      </c>
      <c r="I452" s="17">
        <f t="shared" si="46"/>
        <v>2117.6896000000002</v>
      </c>
      <c r="J452" s="17">
        <f t="shared" si="47"/>
        <v>15353.249599999999</v>
      </c>
      <c r="K452" s="4" t="s">
        <v>1740</v>
      </c>
      <c r="L452" s="36" t="s">
        <v>1741</v>
      </c>
      <c r="M452" s="4" t="s">
        <v>1836</v>
      </c>
      <c r="N452" s="4" t="s">
        <v>1651</v>
      </c>
      <c r="O452" s="36" t="s">
        <v>478</v>
      </c>
      <c r="P452" s="34" t="s">
        <v>1190</v>
      </c>
      <c r="Q452" s="4" t="e">
        <f>VLOOKUP(N452,Base!$E:$M,8,FALSE)</f>
        <v>#N/A</v>
      </c>
      <c r="R452" s="4" t="e">
        <f>VLOOKUP(O452,Base!$E:$M,8,FALSE)</f>
        <v>#N/A</v>
      </c>
      <c r="T452" s="4" t="s">
        <v>1651</v>
      </c>
      <c r="U452" s="4" t="s">
        <v>1836</v>
      </c>
    </row>
    <row r="453" spans="1:21" s="28" customFormat="1" x14ac:dyDescent="0.3">
      <c r="A453" s="15" t="s">
        <v>746</v>
      </c>
      <c r="B453" s="15" t="s">
        <v>1864</v>
      </c>
      <c r="C453" s="16" t="s">
        <v>1649</v>
      </c>
      <c r="D453" s="17">
        <v>27193.18</v>
      </c>
      <c r="E453" s="17">
        <v>11806.08</v>
      </c>
      <c r="F453" s="18">
        <v>38999.26</v>
      </c>
      <c r="G453" s="17">
        <v>0</v>
      </c>
      <c r="H453" s="17">
        <f t="shared" si="45"/>
        <v>38999.26</v>
      </c>
      <c r="I453" s="17">
        <f t="shared" si="46"/>
        <v>6239.8816000000006</v>
      </c>
      <c r="J453" s="17">
        <f t="shared" si="47"/>
        <v>45239.141600000003</v>
      </c>
      <c r="K453" s="19" t="s">
        <v>718</v>
      </c>
      <c r="L453" s="32" t="s">
        <v>86</v>
      </c>
      <c r="M453" s="28" t="s">
        <v>1865</v>
      </c>
      <c r="N453" s="30" t="s">
        <v>1738</v>
      </c>
      <c r="O453" s="31" t="s">
        <v>106</v>
      </c>
      <c r="P453" s="20" t="s">
        <v>1653</v>
      </c>
      <c r="Q453" s="4" t="e">
        <f>VLOOKUP(N453,Base!$E:$M,8,FALSE)</f>
        <v>#N/A</v>
      </c>
      <c r="R453" s="4">
        <f>VLOOKUP(O453,Base!$E:$M,8,FALSE)</f>
        <v>2021</v>
      </c>
      <c r="T453" s="30" t="s">
        <v>1738</v>
      </c>
      <c r="U453" s="28" t="s">
        <v>1865</v>
      </c>
    </row>
    <row r="454" spans="1:21" x14ac:dyDescent="0.3">
      <c r="A454" s="15" t="s">
        <v>746</v>
      </c>
      <c r="B454" s="15" t="s">
        <v>1866</v>
      </c>
      <c r="C454" s="16" t="s">
        <v>1655</v>
      </c>
      <c r="D454" s="17">
        <v>8908.32</v>
      </c>
      <c r="E454" s="17">
        <v>4327.24</v>
      </c>
      <c r="F454" s="18">
        <v>13235.56</v>
      </c>
      <c r="G454" s="17">
        <v>0</v>
      </c>
      <c r="H454" s="17">
        <f t="shared" si="45"/>
        <v>13235.56</v>
      </c>
      <c r="I454" s="17">
        <f t="shared" si="46"/>
        <v>2117.6896000000002</v>
      </c>
      <c r="J454" s="17">
        <f t="shared" si="47"/>
        <v>15353.249599999999</v>
      </c>
      <c r="K454" s="4" t="s">
        <v>1740</v>
      </c>
      <c r="L454" s="36" t="s">
        <v>1741</v>
      </c>
      <c r="M454" s="4" t="s">
        <v>1836</v>
      </c>
      <c r="N454" s="4" t="s">
        <v>1651</v>
      </c>
      <c r="O454" s="36" t="s">
        <v>481</v>
      </c>
      <c r="P454" s="34" t="s">
        <v>1190</v>
      </c>
      <c r="Q454" s="4" t="e">
        <f>VLOOKUP(N454,Base!$E:$M,8,FALSE)</f>
        <v>#N/A</v>
      </c>
      <c r="R454" s="4" t="e">
        <f>VLOOKUP(O454,Base!$E:$M,8,FALSE)</f>
        <v>#N/A</v>
      </c>
      <c r="T454" s="4" t="s">
        <v>1651</v>
      </c>
      <c r="U454" s="4" t="s">
        <v>1836</v>
      </c>
    </row>
    <row r="455" spans="1:21" s="28" customFormat="1" x14ac:dyDescent="0.3">
      <c r="A455" s="15" t="s">
        <v>746</v>
      </c>
      <c r="B455" s="15" t="s">
        <v>1867</v>
      </c>
      <c r="C455" s="16" t="s">
        <v>1649</v>
      </c>
      <c r="D455" s="17">
        <v>27193.18</v>
      </c>
      <c r="E455" s="17">
        <v>11806.08</v>
      </c>
      <c r="F455" s="18">
        <v>38999.26</v>
      </c>
      <c r="G455" s="17">
        <v>0</v>
      </c>
      <c r="H455" s="17">
        <f t="shared" si="45"/>
        <v>38999.26</v>
      </c>
      <c r="I455" s="17">
        <f t="shared" si="46"/>
        <v>6239.8816000000006</v>
      </c>
      <c r="J455" s="17">
        <f t="shared" si="47"/>
        <v>45239.141600000003</v>
      </c>
      <c r="K455" s="19" t="s">
        <v>718</v>
      </c>
      <c r="L455" s="32" t="s">
        <v>86</v>
      </c>
      <c r="M455" s="28" t="s">
        <v>1868</v>
      </c>
      <c r="N455" s="30" t="s">
        <v>1738</v>
      </c>
      <c r="O455" s="31" t="s">
        <v>1869</v>
      </c>
      <c r="P455" s="20" t="s">
        <v>1653</v>
      </c>
      <c r="Q455" s="4" t="e">
        <f>VLOOKUP(N455,Base!$E:$M,8,FALSE)</f>
        <v>#N/A</v>
      </c>
      <c r="R455" s="4">
        <f>VLOOKUP(O455,Base!$E:$M,8,FALSE)</f>
        <v>2021</v>
      </c>
      <c r="S455" s="4" t="e">
        <f>VLOOKUP(Q455,Base!$D:$M,9,FALSE)</f>
        <v>#N/A</v>
      </c>
      <c r="T455" s="30" t="s">
        <v>1738</v>
      </c>
      <c r="U455" s="28" t="s">
        <v>1868</v>
      </c>
    </row>
    <row r="456" spans="1:21" x14ac:dyDescent="0.3">
      <c r="A456" s="15" t="s">
        <v>746</v>
      </c>
      <c r="B456" s="15" t="s">
        <v>1870</v>
      </c>
      <c r="C456" s="16" t="s">
        <v>1655</v>
      </c>
      <c r="D456" s="17">
        <v>8908.32</v>
      </c>
      <c r="E456" s="17">
        <v>4327.24</v>
      </c>
      <c r="F456" s="18">
        <v>13235.56</v>
      </c>
      <c r="G456" s="17">
        <v>0</v>
      </c>
      <c r="H456" s="17">
        <f t="shared" si="45"/>
        <v>13235.56</v>
      </c>
      <c r="I456" s="17">
        <f t="shared" si="46"/>
        <v>2117.6896000000002</v>
      </c>
      <c r="J456" s="17">
        <f t="shared" si="47"/>
        <v>15353.249599999999</v>
      </c>
      <c r="K456" s="4" t="s">
        <v>1740</v>
      </c>
      <c r="L456" s="36" t="s">
        <v>1741</v>
      </c>
      <c r="M456" s="4" t="s">
        <v>1836</v>
      </c>
      <c r="N456" s="4" t="s">
        <v>1651</v>
      </c>
      <c r="O456" s="36" t="s">
        <v>1871</v>
      </c>
      <c r="P456" s="34" t="s">
        <v>1190</v>
      </c>
      <c r="Q456" s="4" t="e">
        <f>VLOOKUP(N456,Base!$E:$M,8,FALSE)</f>
        <v>#N/A</v>
      </c>
      <c r="R456" s="4" t="e">
        <f>VLOOKUP(O456,Base!$E:$M,8,FALSE)</f>
        <v>#N/A</v>
      </c>
      <c r="S456" s="4" t="e">
        <f>VLOOKUP(Q456,Base!$D:$M,9,FALSE)</f>
        <v>#N/A</v>
      </c>
      <c r="T456" s="4" t="s">
        <v>1651</v>
      </c>
      <c r="U456" s="4" t="s">
        <v>1836</v>
      </c>
    </row>
    <row r="457" spans="1:21" s="28" customFormat="1" x14ac:dyDescent="0.3">
      <c r="A457" s="15" t="s">
        <v>746</v>
      </c>
      <c r="B457" s="15" t="s">
        <v>1872</v>
      </c>
      <c r="C457" s="16" t="s">
        <v>1649</v>
      </c>
      <c r="D457" s="17">
        <v>27193.18</v>
      </c>
      <c r="E457" s="17">
        <v>11806.08</v>
      </c>
      <c r="F457" s="18">
        <v>38999.26</v>
      </c>
      <c r="G457" s="17">
        <v>0</v>
      </c>
      <c r="H457" s="17">
        <f t="shared" si="45"/>
        <v>38999.26</v>
      </c>
      <c r="I457" s="17">
        <f t="shared" si="46"/>
        <v>6239.8816000000006</v>
      </c>
      <c r="J457" s="17">
        <f t="shared" si="47"/>
        <v>45239.141600000003</v>
      </c>
      <c r="K457" s="19" t="s">
        <v>718</v>
      </c>
      <c r="L457" s="32" t="s">
        <v>86</v>
      </c>
      <c r="M457" s="28" t="s">
        <v>1873</v>
      </c>
      <c r="N457" s="30" t="s">
        <v>1738</v>
      </c>
      <c r="O457" s="31" t="s">
        <v>604</v>
      </c>
      <c r="P457" s="20" t="s">
        <v>1653</v>
      </c>
      <c r="Q457" s="4" t="e">
        <f>VLOOKUP(N457,Base!$E:$M,8,FALSE)</f>
        <v>#N/A</v>
      </c>
      <c r="R457" s="4">
        <f>VLOOKUP(O457,Base!$E:$M,8,FALSE)</f>
        <v>2021</v>
      </c>
      <c r="T457" s="30" t="s">
        <v>1738</v>
      </c>
      <c r="U457" s="28" t="s">
        <v>1873</v>
      </c>
    </row>
    <row r="458" spans="1:21" x14ac:dyDescent="0.3">
      <c r="A458" s="15" t="s">
        <v>746</v>
      </c>
      <c r="B458" s="15" t="s">
        <v>1874</v>
      </c>
      <c r="C458" s="16" t="s">
        <v>1655</v>
      </c>
      <c r="D458" s="17">
        <v>8908.32</v>
      </c>
      <c r="E458" s="17">
        <v>4327.24</v>
      </c>
      <c r="F458" s="18">
        <v>13235.56</v>
      </c>
      <c r="G458" s="17">
        <v>0</v>
      </c>
      <c r="H458" s="17">
        <f t="shared" si="45"/>
        <v>13235.56</v>
      </c>
      <c r="I458" s="17">
        <f t="shared" si="46"/>
        <v>2117.6896000000002</v>
      </c>
      <c r="J458" s="17">
        <f t="shared" si="47"/>
        <v>15353.249599999999</v>
      </c>
      <c r="K458" s="4" t="s">
        <v>1740</v>
      </c>
      <c r="L458" s="36" t="s">
        <v>1741</v>
      </c>
      <c r="M458" s="4" t="s">
        <v>1836</v>
      </c>
      <c r="N458" s="4" t="s">
        <v>1651</v>
      </c>
      <c r="O458" s="36" t="s">
        <v>1875</v>
      </c>
      <c r="P458" s="34" t="s">
        <v>1190</v>
      </c>
      <c r="Q458" s="4" t="e">
        <f>VLOOKUP(N458,Base!$E:$M,8,FALSE)</f>
        <v>#N/A</v>
      </c>
      <c r="R458" s="4" t="e">
        <f>VLOOKUP(O458,Base!$E:$M,8,FALSE)</f>
        <v>#N/A</v>
      </c>
      <c r="S458" s="4" t="e">
        <f>VLOOKUP(Q458,Base!$D:$M,9,FALSE)</f>
        <v>#N/A</v>
      </c>
      <c r="T458" s="4" t="s">
        <v>1651</v>
      </c>
      <c r="U458" s="4" t="s">
        <v>1836</v>
      </c>
    </row>
    <row r="459" spans="1:21" s="28" customFormat="1" x14ac:dyDescent="0.3">
      <c r="A459" s="15" t="s">
        <v>746</v>
      </c>
      <c r="B459" s="15" t="s">
        <v>1876</v>
      </c>
      <c r="C459" s="16" t="s">
        <v>1649</v>
      </c>
      <c r="D459" s="17">
        <v>27193.18</v>
      </c>
      <c r="E459" s="17">
        <v>11806.08</v>
      </c>
      <c r="F459" s="18">
        <v>38999.26</v>
      </c>
      <c r="G459" s="17">
        <v>0</v>
      </c>
      <c r="H459" s="17">
        <f t="shared" si="45"/>
        <v>38999.26</v>
      </c>
      <c r="I459" s="17">
        <f t="shared" si="46"/>
        <v>6239.8816000000006</v>
      </c>
      <c r="J459" s="17">
        <f t="shared" si="47"/>
        <v>45239.141600000003</v>
      </c>
      <c r="K459" s="19" t="s">
        <v>718</v>
      </c>
      <c r="L459" s="32" t="s">
        <v>86</v>
      </c>
      <c r="M459" s="28" t="s">
        <v>1877</v>
      </c>
      <c r="N459" s="30" t="s">
        <v>1738</v>
      </c>
      <c r="O459" s="31" t="s">
        <v>57</v>
      </c>
      <c r="P459" s="20" t="s">
        <v>1653</v>
      </c>
      <c r="Q459" s="4" t="e">
        <f>VLOOKUP(N459,Base!$E:$M,8,FALSE)</f>
        <v>#N/A</v>
      </c>
      <c r="R459" s="4">
        <f>VLOOKUP(O459,Base!$E:$M,8,FALSE)</f>
        <v>2021</v>
      </c>
      <c r="T459" s="30" t="s">
        <v>1738</v>
      </c>
      <c r="U459" s="28" t="s">
        <v>1877</v>
      </c>
    </row>
    <row r="460" spans="1:21" x14ac:dyDescent="0.3">
      <c r="A460" s="15" t="s">
        <v>746</v>
      </c>
      <c r="B460" s="15" t="s">
        <v>1878</v>
      </c>
      <c r="C460" s="16" t="s">
        <v>1655</v>
      </c>
      <c r="D460" s="17">
        <v>8908.32</v>
      </c>
      <c r="E460" s="17">
        <v>4327.24</v>
      </c>
      <c r="F460" s="18">
        <v>13235.56</v>
      </c>
      <c r="G460" s="17">
        <v>0</v>
      </c>
      <c r="H460" s="17">
        <f t="shared" si="45"/>
        <v>13235.56</v>
      </c>
      <c r="I460" s="17">
        <f t="shared" si="46"/>
        <v>2117.6896000000002</v>
      </c>
      <c r="J460" s="17">
        <f t="shared" si="47"/>
        <v>15353.249599999999</v>
      </c>
      <c r="K460" s="4" t="s">
        <v>1740</v>
      </c>
      <c r="L460" s="36" t="s">
        <v>1741</v>
      </c>
      <c r="M460" s="4" t="s">
        <v>1836</v>
      </c>
      <c r="N460" s="4" t="s">
        <v>1651</v>
      </c>
      <c r="O460" s="36" t="s">
        <v>1879</v>
      </c>
      <c r="P460" s="34" t="s">
        <v>1190</v>
      </c>
      <c r="Q460" s="4" t="e">
        <f>VLOOKUP(N460,Base!$E:$M,8,FALSE)</f>
        <v>#N/A</v>
      </c>
      <c r="R460" s="4" t="e">
        <f>VLOOKUP(O460,Base!$E:$M,8,FALSE)</f>
        <v>#N/A</v>
      </c>
      <c r="S460" s="4" t="e">
        <f>VLOOKUP(Q460,Base!$D:$M,9,FALSE)</f>
        <v>#N/A</v>
      </c>
      <c r="T460" s="4" t="s">
        <v>1651</v>
      </c>
      <c r="U460" s="4" t="s">
        <v>1836</v>
      </c>
    </row>
    <row r="461" spans="1:21" s="28" customFormat="1" x14ac:dyDescent="0.3">
      <c r="A461" s="15" t="s">
        <v>746</v>
      </c>
      <c r="B461" s="15" t="s">
        <v>1880</v>
      </c>
      <c r="C461" s="16" t="s">
        <v>1649</v>
      </c>
      <c r="D461" s="17">
        <v>27193.18</v>
      </c>
      <c r="E461" s="17">
        <v>11806.08</v>
      </c>
      <c r="F461" s="18">
        <v>38999.26</v>
      </c>
      <c r="G461" s="17">
        <v>0</v>
      </c>
      <c r="H461" s="17">
        <f t="shared" si="45"/>
        <v>38999.26</v>
      </c>
      <c r="I461" s="17">
        <f t="shared" si="46"/>
        <v>6239.8816000000006</v>
      </c>
      <c r="J461" s="17">
        <f t="shared" si="47"/>
        <v>45239.141600000003</v>
      </c>
      <c r="K461" s="19" t="s">
        <v>718</v>
      </c>
      <c r="L461" s="32" t="s">
        <v>86</v>
      </c>
      <c r="M461" s="28" t="s">
        <v>1881</v>
      </c>
      <c r="N461" s="30" t="s">
        <v>1738</v>
      </c>
      <c r="O461" s="31" t="s">
        <v>1882</v>
      </c>
      <c r="P461" s="20" t="s">
        <v>1653</v>
      </c>
      <c r="Q461" s="4" t="e">
        <f>VLOOKUP(N461,Base!$E:$M,8,FALSE)</f>
        <v>#N/A</v>
      </c>
      <c r="R461" s="4">
        <f>VLOOKUP(O461,Base!$E:$M,8,FALSE)</f>
        <v>2021</v>
      </c>
      <c r="S461" s="4" t="e">
        <f>VLOOKUP(Q461,Base!$D:$M,9,FALSE)</f>
        <v>#N/A</v>
      </c>
      <c r="T461" s="30" t="s">
        <v>1738</v>
      </c>
      <c r="U461" s="28" t="s">
        <v>1881</v>
      </c>
    </row>
    <row r="462" spans="1:21" x14ac:dyDescent="0.3">
      <c r="A462" s="15" t="s">
        <v>746</v>
      </c>
      <c r="B462" s="15" t="s">
        <v>1883</v>
      </c>
      <c r="C462" s="16" t="s">
        <v>1655</v>
      </c>
      <c r="D462" s="17">
        <v>8908.32</v>
      </c>
      <c r="E462" s="17">
        <v>4327.24</v>
      </c>
      <c r="F462" s="18">
        <v>13235.56</v>
      </c>
      <c r="G462" s="17">
        <v>0</v>
      </c>
      <c r="H462" s="17">
        <f t="shared" si="45"/>
        <v>13235.56</v>
      </c>
      <c r="I462" s="17">
        <f t="shared" si="46"/>
        <v>2117.6896000000002</v>
      </c>
      <c r="J462" s="17">
        <f t="shared" si="47"/>
        <v>15353.249599999999</v>
      </c>
      <c r="K462" s="4" t="s">
        <v>1740</v>
      </c>
      <c r="L462" s="36" t="s">
        <v>1741</v>
      </c>
      <c r="M462" s="4" t="s">
        <v>1836</v>
      </c>
      <c r="N462" s="4" t="s">
        <v>1651</v>
      </c>
      <c r="O462" s="36" t="s">
        <v>479</v>
      </c>
      <c r="P462" s="34" t="s">
        <v>1190</v>
      </c>
      <c r="Q462" s="4" t="e">
        <f>VLOOKUP(N462,Base!$E:$M,8,FALSE)</f>
        <v>#N/A</v>
      </c>
      <c r="R462" s="4" t="e">
        <f>VLOOKUP(O462,Base!$E:$M,8,FALSE)</f>
        <v>#N/A</v>
      </c>
      <c r="T462" s="4" t="s">
        <v>1651</v>
      </c>
      <c r="U462" s="4" t="s">
        <v>1836</v>
      </c>
    </row>
    <row r="463" spans="1:21" s="28" customFormat="1" x14ac:dyDescent="0.3">
      <c r="A463" s="15" t="s">
        <v>746</v>
      </c>
      <c r="B463" s="15" t="s">
        <v>1884</v>
      </c>
      <c r="C463" s="16" t="s">
        <v>1649</v>
      </c>
      <c r="D463" s="17">
        <v>27193.18</v>
      </c>
      <c r="E463" s="17">
        <v>11806.08</v>
      </c>
      <c r="F463" s="18">
        <v>38999.26</v>
      </c>
      <c r="G463" s="17">
        <v>0</v>
      </c>
      <c r="H463" s="17">
        <f t="shared" si="45"/>
        <v>38999.26</v>
      </c>
      <c r="I463" s="17">
        <f t="shared" si="46"/>
        <v>6239.8816000000006</v>
      </c>
      <c r="J463" s="17">
        <f t="shared" si="47"/>
        <v>45239.141600000003</v>
      </c>
      <c r="K463" s="19" t="s">
        <v>718</v>
      </c>
      <c r="L463" s="32" t="s">
        <v>86</v>
      </c>
      <c r="M463" s="28" t="s">
        <v>1885</v>
      </c>
      <c r="N463" s="30" t="s">
        <v>1738</v>
      </c>
      <c r="O463" s="31" t="s">
        <v>1886</v>
      </c>
      <c r="P463" s="20" t="s">
        <v>1653</v>
      </c>
      <c r="Q463" s="4" t="e">
        <f>VLOOKUP(N463,Base!$E:$M,8,FALSE)</f>
        <v>#N/A</v>
      </c>
      <c r="R463" s="4">
        <f>VLOOKUP(O463,Base!$E:$M,8,FALSE)</f>
        <v>2021</v>
      </c>
      <c r="S463" s="4" t="e">
        <f>VLOOKUP(Q463,Base!$D:$M,9,FALSE)</f>
        <v>#N/A</v>
      </c>
      <c r="T463" s="30" t="s">
        <v>1738</v>
      </c>
      <c r="U463" s="28" t="s">
        <v>1885</v>
      </c>
    </row>
    <row r="464" spans="1:21" x14ac:dyDescent="0.3">
      <c r="A464" s="15" t="s">
        <v>746</v>
      </c>
      <c r="B464" s="15" t="s">
        <v>1887</v>
      </c>
      <c r="C464" s="16" t="s">
        <v>1655</v>
      </c>
      <c r="D464" s="17">
        <v>8908.32</v>
      </c>
      <c r="E464" s="17">
        <v>4327.24</v>
      </c>
      <c r="F464" s="18">
        <v>13235.56</v>
      </c>
      <c r="G464" s="17">
        <v>0</v>
      </c>
      <c r="H464" s="17">
        <f t="shared" si="45"/>
        <v>13235.56</v>
      </c>
      <c r="I464" s="17">
        <f t="shared" si="46"/>
        <v>2117.6896000000002</v>
      </c>
      <c r="J464" s="17">
        <f t="shared" si="47"/>
        <v>15353.249599999999</v>
      </c>
      <c r="K464" s="4" t="s">
        <v>1740</v>
      </c>
      <c r="L464" s="36" t="s">
        <v>1741</v>
      </c>
      <c r="M464" s="4" t="s">
        <v>1836</v>
      </c>
      <c r="N464" s="4" t="s">
        <v>1651</v>
      </c>
      <c r="O464" s="36" t="s">
        <v>1888</v>
      </c>
      <c r="P464" s="34" t="s">
        <v>1190</v>
      </c>
      <c r="Q464" s="4" t="e">
        <f>VLOOKUP(N464,Base!$E:$M,8,FALSE)</f>
        <v>#N/A</v>
      </c>
      <c r="R464" s="4" t="e">
        <f>VLOOKUP(O464,Base!$E:$M,8,FALSE)</f>
        <v>#N/A</v>
      </c>
      <c r="S464" s="4" t="e">
        <f>VLOOKUP(Q464,Base!$D:$M,9,FALSE)</f>
        <v>#N/A</v>
      </c>
      <c r="T464" s="4" t="s">
        <v>1651</v>
      </c>
      <c r="U464" s="4" t="s">
        <v>1836</v>
      </c>
    </row>
    <row r="465" spans="1:21" s="28" customFormat="1" x14ac:dyDescent="0.3">
      <c r="A465" s="15" t="s">
        <v>746</v>
      </c>
      <c r="B465" s="15" t="s">
        <v>1889</v>
      </c>
      <c r="C465" s="16" t="s">
        <v>1649</v>
      </c>
      <c r="D465" s="17">
        <v>27193.18</v>
      </c>
      <c r="E465" s="17">
        <v>11806.08</v>
      </c>
      <c r="F465" s="18">
        <v>38999.26</v>
      </c>
      <c r="G465" s="17">
        <v>0</v>
      </c>
      <c r="H465" s="17">
        <f t="shared" si="45"/>
        <v>38999.26</v>
      </c>
      <c r="I465" s="17">
        <f t="shared" si="46"/>
        <v>6239.8816000000006</v>
      </c>
      <c r="J465" s="17">
        <f t="shared" si="47"/>
        <v>45239.141600000003</v>
      </c>
      <c r="K465" s="19" t="s">
        <v>718</v>
      </c>
      <c r="L465" s="32" t="s">
        <v>86</v>
      </c>
      <c r="M465" s="28" t="s">
        <v>1890</v>
      </c>
      <c r="N465" s="30" t="s">
        <v>1738</v>
      </c>
      <c r="O465" s="31" t="s">
        <v>61</v>
      </c>
      <c r="P465" s="20" t="s">
        <v>1653</v>
      </c>
      <c r="Q465" s="4" t="e">
        <f>VLOOKUP(N465,Base!$E:$M,8,FALSE)</f>
        <v>#N/A</v>
      </c>
      <c r="R465" s="4">
        <f>VLOOKUP(O465,Base!$E:$M,8,FALSE)</f>
        <v>2021</v>
      </c>
      <c r="T465" s="30" t="s">
        <v>1738</v>
      </c>
      <c r="U465" s="28" t="s">
        <v>1890</v>
      </c>
    </row>
    <row r="466" spans="1:21" x14ac:dyDescent="0.3">
      <c r="A466" s="15" t="s">
        <v>746</v>
      </c>
      <c r="B466" s="15" t="s">
        <v>1891</v>
      </c>
      <c r="C466" s="16" t="s">
        <v>1655</v>
      </c>
      <c r="D466" s="17">
        <v>8908.32</v>
      </c>
      <c r="E466" s="17">
        <v>4327.24</v>
      </c>
      <c r="F466" s="18">
        <v>13235.56</v>
      </c>
      <c r="G466" s="17">
        <v>0</v>
      </c>
      <c r="H466" s="17">
        <f t="shared" si="45"/>
        <v>13235.56</v>
      </c>
      <c r="I466" s="17">
        <f t="shared" si="46"/>
        <v>2117.6896000000002</v>
      </c>
      <c r="J466" s="17">
        <f t="shared" si="47"/>
        <v>15353.249599999999</v>
      </c>
      <c r="K466" s="4" t="s">
        <v>1740</v>
      </c>
      <c r="L466" s="36" t="s">
        <v>1741</v>
      </c>
      <c r="M466" s="4" t="s">
        <v>1836</v>
      </c>
      <c r="N466" s="4" t="s">
        <v>1651</v>
      </c>
      <c r="O466" s="36" t="s">
        <v>1892</v>
      </c>
      <c r="P466" s="34" t="s">
        <v>1190</v>
      </c>
      <c r="Q466" s="4" t="e">
        <f>VLOOKUP(N466,Base!$E:$M,8,FALSE)</f>
        <v>#N/A</v>
      </c>
      <c r="R466" s="4" t="e">
        <f>VLOOKUP(O466,Base!$E:$M,8,FALSE)</f>
        <v>#N/A</v>
      </c>
      <c r="S466" s="4" t="e">
        <f>VLOOKUP(Q466,Base!$D:$M,9,FALSE)</f>
        <v>#N/A</v>
      </c>
      <c r="T466" s="4" t="s">
        <v>1651</v>
      </c>
      <c r="U466" s="4" t="s">
        <v>1836</v>
      </c>
    </row>
    <row r="467" spans="1:21" s="28" customFormat="1" x14ac:dyDescent="0.3">
      <c r="A467" s="15" t="s">
        <v>746</v>
      </c>
      <c r="B467" s="15" t="s">
        <v>1893</v>
      </c>
      <c r="C467" s="16" t="s">
        <v>1649</v>
      </c>
      <c r="D467" s="17">
        <v>27193.18</v>
      </c>
      <c r="E467" s="17">
        <v>11806.08</v>
      </c>
      <c r="F467" s="18">
        <v>38999.26</v>
      </c>
      <c r="G467" s="17">
        <v>0</v>
      </c>
      <c r="H467" s="17">
        <f t="shared" si="45"/>
        <v>38999.26</v>
      </c>
      <c r="I467" s="17">
        <f t="shared" si="46"/>
        <v>6239.8816000000006</v>
      </c>
      <c r="J467" s="17">
        <f t="shared" si="47"/>
        <v>45239.141600000003</v>
      </c>
      <c r="K467" s="19" t="s">
        <v>718</v>
      </c>
      <c r="L467" s="32" t="s">
        <v>86</v>
      </c>
      <c r="M467" s="28" t="s">
        <v>1894</v>
      </c>
      <c r="N467" s="30" t="s">
        <v>1738</v>
      </c>
      <c r="O467" s="31" t="s">
        <v>570</v>
      </c>
      <c r="P467" s="20" t="s">
        <v>1653</v>
      </c>
      <c r="Q467" s="4" t="e">
        <f>VLOOKUP(N467,Base!$E:$M,8,FALSE)</f>
        <v>#N/A</v>
      </c>
      <c r="R467" s="4">
        <f>VLOOKUP(O467,Base!$E:$M,8,FALSE)</f>
        <v>2021</v>
      </c>
      <c r="T467" s="30" t="s">
        <v>1738</v>
      </c>
      <c r="U467" s="28" t="s">
        <v>1894</v>
      </c>
    </row>
    <row r="468" spans="1:21" x14ac:dyDescent="0.3">
      <c r="A468" s="15" t="s">
        <v>746</v>
      </c>
      <c r="B468" s="15" t="s">
        <v>1895</v>
      </c>
      <c r="C468" s="16" t="s">
        <v>1655</v>
      </c>
      <c r="D468" s="17">
        <v>8908.32</v>
      </c>
      <c r="E468" s="17">
        <v>4327.24</v>
      </c>
      <c r="F468" s="18">
        <v>13235.56</v>
      </c>
      <c r="G468" s="17">
        <v>0</v>
      </c>
      <c r="H468" s="17">
        <f t="shared" si="45"/>
        <v>13235.56</v>
      </c>
      <c r="I468" s="17">
        <f t="shared" si="46"/>
        <v>2117.6896000000002</v>
      </c>
      <c r="J468" s="17">
        <f t="shared" si="47"/>
        <v>15353.249599999999</v>
      </c>
      <c r="K468" s="4" t="s">
        <v>1740</v>
      </c>
      <c r="L468" s="36" t="s">
        <v>1741</v>
      </c>
      <c r="M468" s="4" t="s">
        <v>1836</v>
      </c>
      <c r="N468" s="4" t="s">
        <v>1651</v>
      </c>
      <c r="O468" s="36" t="s">
        <v>1896</v>
      </c>
      <c r="P468" s="34" t="s">
        <v>1190</v>
      </c>
      <c r="Q468" s="4" t="e">
        <f>VLOOKUP(N468,Base!$E:$M,8,FALSE)</f>
        <v>#N/A</v>
      </c>
      <c r="R468" s="4" t="e">
        <f>VLOOKUP(O468,Base!$E:$M,8,FALSE)</f>
        <v>#N/A</v>
      </c>
      <c r="S468" s="4" t="e">
        <f>VLOOKUP(Q468,Base!$D:$M,9,FALSE)</f>
        <v>#N/A</v>
      </c>
      <c r="T468" s="4" t="s">
        <v>1651</v>
      </c>
      <c r="U468" s="4" t="s">
        <v>1836</v>
      </c>
    </row>
    <row r="469" spans="1:21" s="28" customFormat="1" x14ac:dyDescent="0.3">
      <c r="A469" s="15" t="s">
        <v>746</v>
      </c>
      <c r="B469" s="15" t="s">
        <v>1897</v>
      </c>
      <c r="C469" s="16" t="s">
        <v>1649</v>
      </c>
      <c r="D469" s="17">
        <v>27193.18</v>
      </c>
      <c r="E469" s="17">
        <v>11806.08</v>
      </c>
      <c r="F469" s="18">
        <v>38999.26</v>
      </c>
      <c r="G469" s="17">
        <v>0</v>
      </c>
      <c r="H469" s="17">
        <f t="shared" si="45"/>
        <v>38999.26</v>
      </c>
      <c r="I469" s="17">
        <f t="shared" si="46"/>
        <v>6239.8816000000006</v>
      </c>
      <c r="J469" s="17">
        <f t="shared" si="47"/>
        <v>45239.141600000003</v>
      </c>
      <c r="K469" s="19" t="s">
        <v>718</v>
      </c>
      <c r="L469" s="32" t="s">
        <v>86</v>
      </c>
      <c r="M469" s="28" t="s">
        <v>1898</v>
      </c>
      <c r="N469" s="30" t="s">
        <v>1738</v>
      </c>
      <c r="O469" s="31" t="s">
        <v>431</v>
      </c>
      <c r="P469" s="20" t="s">
        <v>1653</v>
      </c>
      <c r="Q469" s="4" t="e">
        <f>VLOOKUP(N469,Base!$E:$M,8,FALSE)</f>
        <v>#N/A</v>
      </c>
      <c r="R469" s="4">
        <f>VLOOKUP(O469,Base!$E:$M,8,FALSE)</f>
        <v>2021</v>
      </c>
      <c r="T469" s="30" t="s">
        <v>1738</v>
      </c>
      <c r="U469" s="28" t="s">
        <v>1898</v>
      </c>
    </row>
    <row r="470" spans="1:21" x14ac:dyDescent="0.3">
      <c r="A470" s="15" t="s">
        <v>746</v>
      </c>
      <c r="B470" s="15" t="s">
        <v>1899</v>
      </c>
      <c r="C470" s="16" t="s">
        <v>1655</v>
      </c>
      <c r="D470" s="17">
        <v>8908.32</v>
      </c>
      <c r="E470" s="17">
        <v>4327.24</v>
      </c>
      <c r="F470" s="18">
        <v>13235.56</v>
      </c>
      <c r="G470" s="17">
        <v>0</v>
      </c>
      <c r="H470" s="17">
        <f t="shared" si="45"/>
        <v>13235.56</v>
      </c>
      <c r="I470" s="17">
        <f t="shared" si="46"/>
        <v>2117.6896000000002</v>
      </c>
      <c r="J470" s="17">
        <f t="shared" si="47"/>
        <v>15353.249599999999</v>
      </c>
      <c r="K470" s="4" t="s">
        <v>1740</v>
      </c>
      <c r="L470" s="36" t="s">
        <v>1741</v>
      </c>
      <c r="M470" s="4" t="s">
        <v>1836</v>
      </c>
      <c r="N470" s="4" t="s">
        <v>1651</v>
      </c>
      <c r="O470" s="36" t="s">
        <v>1900</v>
      </c>
      <c r="P470" s="34" t="s">
        <v>1190</v>
      </c>
      <c r="Q470" s="4" t="e">
        <f>VLOOKUP(N470,Base!$E:$M,8,FALSE)</f>
        <v>#N/A</v>
      </c>
      <c r="R470" s="4" t="e">
        <f>VLOOKUP(O470,Base!$E:$M,8,FALSE)</f>
        <v>#N/A</v>
      </c>
      <c r="S470" s="4" t="e">
        <f>VLOOKUP(Q470,Base!$D:$M,9,FALSE)</f>
        <v>#N/A</v>
      </c>
      <c r="T470" s="4" t="s">
        <v>1651</v>
      </c>
      <c r="U470" s="4" t="s">
        <v>1836</v>
      </c>
    </row>
    <row r="471" spans="1:21" s="28" customFormat="1" x14ac:dyDescent="0.3">
      <c r="A471" s="15" t="s">
        <v>746</v>
      </c>
      <c r="B471" s="15" t="s">
        <v>1901</v>
      </c>
      <c r="C471" s="16" t="s">
        <v>1649</v>
      </c>
      <c r="D471" s="17">
        <v>27193.18</v>
      </c>
      <c r="E471" s="17">
        <v>11806.08</v>
      </c>
      <c r="F471" s="18">
        <v>38999.26</v>
      </c>
      <c r="G471" s="17">
        <v>0</v>
      </c>
      <c r="H471" s="17">
        <f t="shared" si="45"/>
        <v>38999.26</v>
      </c>
      <c r="I471" s="17">
        <f t="shared" si="46"/>
        <v>6239.8816000000006</v>
      </c>
      <c r="J471" s="17">
        <f t="shared" si="47"/>
        <v>45239.141600000003</v>
      </c>
      <c r="K471" s="19" t="s">
        <v>718</v>
      </c>
      <c r="L471" s="32" t="s">
        <v>86</v>
      </c>
      <c r="M471" s="28" t="s">
        <v>1902</v>
      </c>
      <c r="N471" s="30" t="s">
        <v>1738</v>
      </c>
      <c r="O471" s="31" t="s">
        <v>1903</v>
      </c>
      <c r="P471" s="20" t="s">
        <v>1653</v>
      </c>
      <c r="Q471" s="4" t="e">
        <f>VLOOKUP(N471,Base!$E:$M,8,FALSE)</f>
        <v>#N/A</v>
      </c>
      <c r="R471" s="4">
        <f>VLOOKUP(O471,Base!$E:$M,8,FALSE)</f>
        <v>2021</v>
      </c>
      <c r="S471" s="4" t="e">
        <f>VLOOKUP(Q471,Base!$D:$M,9,FALSE)</f>
        <v>#N/A</v>
      </c>
      <c r="T471" s="30" t="s">
        <v>1738</v>
      </c>
      <c r="U471" s="28" t="s">
        <v>1902</v>
      </c>
    </row>
    <row r="472" spans="1:21" x14ac:dyDescent="0.3">
      <c r="A472" s="15" t="s">
        <v>746</v>
      </c>
      <c r="B472" s="15" t="s">
        <v>1904</v>
      </c>
      <c r="C472" s="16" t="s">
        <v>1655</v>
      </c>
      <c r="D472" s="17">
        <v>8908.32</v>
      </c>
      <c r="E472" s="17">
        <v>4327.24</v>
      </c>
      <c r="F472" s="18">
        <v>13235.56</v>
      </c>
      <c r="G472" s="17">
        <v>0</v>
      </c>
      <c r="H472" s="17">
        <f t="shared" si="45"/>
        <v>13235.56</v>
      </c>
      <c r="I472" s="17">
        <f t="shared" si="46"/>
        <v>2117.6896000000002</v>
      </c>
      <c r="J472" s="17">
        <f t="shared" si="47"/>
        <v>15353.249599999999</v>
      </c>
      <c r="K472" s="4" t="s">
        <v>1740</v>
      </c>
      <c r="L472" s="36" t="s">
        <v>1741</v>
      </c>
      <c r="M472" s="4" t="s">
        <v>1836</v>
      </c>
      <c r="N472" s="4" t="s">
        <v>1651</v>
      </c>
      <c r="O472" s="36" t="s">
        <v>1905</v>
      </c>
      <c r="P472" s="34" t="s">
        <v>1190</v>
      </c>
      <c r="Q472" s="4" t="e">
        <f>VLOOKUP(N472,Base!$E:$M,8,FALSE)</f>
        <v>#N/A</v>
      </c>
      <c r="R472" s="4" t="e">
        <f>VLOOKUP(O472,Base!$E:$M,8,FALSE)</f>
        <v>#N/A</v>
      </c>
      <c r="S472" s="4" t="e">
        <f>VLOOKUP(Q472,Base!$D:$M,9,FALSE)</f>
        <v>#N/A</v>
      </c>
      <c r="T472" s="4" t="s">
        <v>1651</v>
      </c>
      <c r="U472" s="4" t="s">
        <v>1836</v>
      </c>
    </row>
    <row r="473" spans="1:21" s="28" customFormat="1" x14ac:dyDescent="0.3">
      <c r="A473" s="15" t="s">
        <v>746</v>
      </c>
      <c r="B473" s="15" t="s">
        <v>1906</v>
      </c>
      <c r="C473" s="16" t="s">
        <v>1649</v>
      </c>
      <c r="D473" s="17">
        <v>27193.18</v>
      </c>
      <c r="E473" s="17">
        <v>11806.08</v>
      </c>
      <c r="F473" s="18">
        <v>38999.26</v>
      </c>
      <c r="G473" s="17">
        <v>0</v>
      </c>
      <c r="H473" s="17">
        <f t="shared" si="45"/>
        <v>38999.26</v>
      </c>
      <c r="I473" s="17">
        <f t="shared" si="46"/>
        <v>6239.8816000000006</v>
      </c>
      <c r="J473" s="17">
        <f t="shared" si="47"/>
        <v>45239.141600000003</v>
      </c>
      <c r="K473" s="19" t="s">
        <v>718</v>
      </c>
      <c r="L473" s="32" t="s">
        <v>86</v>
      </c>
      <c r="M473" s="28" t="s">
        <v>1907</v>
      </c>
      <c r="N473" s="30" t="s">
        <v>1738</v>
      </c>
      <c r="O473" s="31" t="s">
        <v>689</v>
      </c>
      <c r="P473" s="20" t="s">
        <v>1653</v>
      </c>
      <c r="Q473" s="4" t="e">
        <f>VLOOKUP(N473,Base!$E:$M,8,FALSE)</f>
        <v>#N/A</v>
      </c>
      <c r="R473" s="4">
        <f>VLOOKUP(O473,Base!$E:$M,8,FALSE)</f>
        <v>2021</v>
      </c>
      <c r="T473" s="30" t="s">
        <v>1738</v>
      </c>
      <c r="U473" s="28" t="s">
        <v>1907</v>
      </c>
    </row>
    <row r="474" spans="1:21" x14ac:dyDescent="0.3">
      <c r="A474" s="15" t="s">
        <v>746</v>
      </c>
      <c r="B474" s="15" t="s">
        <v>1908</v>
      </c>
      <c r="C474" s="16" t="s">
        <v>1655</v>
      </c>
      <c r="D474" s="17">
        <v>8908.32</v>
      </c>
      <c r="E474" s="17">
        <v>4327.24</v>
      </c>
      <c r="F474" s="18">
        <v>13235.56</v>
      </c>
      <c r="G474" s="17">
        <v>0</v>
      </c>
      <c r="H474" s="17">
        <f t="shared" si="45"/>
        <v>13235.56</v>
      </c>
      <c r="I474" s="17">
        <f t="shared" si="46"/>
        <v>2117.6896000000002</v>
      </c>
      <c r="J474" s="17">
        <f t="shared" si="47"/>
        <v>15353.249599999999</v>
      </c>
      <c r="K474" s="4" t="s">
        <v>1740</v>
      </c>
      <c r="L474" s="36" t="s">
        <v>1741</v>
      </c>
      <c r="M474" s="4" t="s">
        <v>1836</v>
      </c>
      <c r="N474" s="4" t="s">
        <v>1651</v>
      </c>
      <c r="O474" s="36" t="s">
        <v>1909</v>
      </c>
      <c r="P474" s="34" t="s">
        <v>1190</v>
      </c>
      <c r="Q474" s="4" t="e">
        <f>VLOOKUP(N474,Base!$E:$M,8,FALSE)</f>
        <v>#N/A</v>
      </c>
      <c r="R474" s="4" t="e">
        <f>VLOOKUP(O474,Base!$E:$M,8,FALSE)</f>
        <v>#N/A</v>
      </c>
      <c r="S474" s="4" t="e">
        <f>VLOOKUP(Q474,Base!$D:$M,9,FALSE)</f>
        <v>#N/A</v>
      </c>
      <c r="T474" s="4" t="s">
        <v>1651</v>
      </c>
      <c r="U474" s="4" t="s">
        <v>1836</v>
      </c>
    </row>
    <row r="475" spans="1:21" s="28" customFormat="1" x14ac:dyDescent="0.3">
      <c r="A475" s="15" t="s">
        <v>746</v>
      </c>
      <c r="B475" s="15" t="s">
        <v>1910</v>
      </c>
      <c r="C475" s="16" t="s">
        <v>1649</v>
      </c>
      <c r="D475" s="17">
        <v>27193.18</v>
      </c>
      <c r="E475" s="17">
        <v>11806.08</v>
      </c>
      <c r="F475" s="18">
        <v>38999.26</v>
      </c>
      <c r="G475" s="17">
        <v>0</v>
      </c>
      <c r="H475" s="17">
        <f t="shared" si="45"/>
        <v>38999.26</v>
      </c>
      <c r="I475" s="17">
        <f t="shared" si="46"/>
        <v>6239.8816000000006</v>
      </c>
      <c r="J475" s="17">
        <f t="shared" si="47"/>
        <v>45239.141600000003</v>
      </c>
      <c r="K475" s="19" t="s">
        <v>718</v>
      </c>
      <c r="L475" s="32" t="s">
        <v>86</v>
      </c>
      <c r="M475" s="28" t="s">
        <v>1911</v>
      </c>
      <c r="N475" s="30" t="s">
        <v>1738</v>
      </c>
      <c r="O475" s="31" t="s">
        <v>64</v>
      </c>
      <c r="P475" s="20" t="s">
        <v>1653</v>
      </c>
      <c r="Q475" s="4" t="e">
        <f>VLOOKUP(N475,Base!$E:$M,8,FALSE)</f>
        <v>#N/A</v>
      </c>
      <c r="R475" s="4">
        <f>VLOOKUP(O475,Base!$E:$M,8,FALSE)</f>
        <v>2021</v>
      </c>
      <c r="T475" s="30" t="s">
        <v>1738</v>
      </c>
      <c r="U475" s="28" t="s">
        <v>1911</v>
      </c>
    </row>
    <row r="476" spans="1:21" x14ac:dyDescent="0.3">
      <c r="A476" s="15" t="s">
        <v>746</v>
      </c>
      <c r="B476" s="15" t="s">
        <v>1912</v>
      </c>
      <c r="C476" s="16" t="s">
        <v>1655</v>
      </c>
      <c r="D476" s="17">
        <v>8908.32</v>
      </c>
      <c r="E476" s="17">
        <v>4327.24</v>
      </c>
      <c r="F476" s="18">
        <v>13235.56</v>
      </c>
      <c r="G476" s="17">
        <v>0</v>
      </c>
      <c r="H476" s="17">
        <f t="shared" si="45"/>
        <v>13235.56</v>
      </c>
      <c r="I476" s="17">
        <f t="shared" si="46"/>
        <v>2117.6896000000002</v>
      </c>
      <c r="J476" s="17">
        <f t="shared" si="47"/>
        <v>15353.249599999999</v>
      </c>
      <c r="K476" s="4" t="s">
        <v>1740</v>
      </c>
      <c r="L476" s="36" t="s">
        <v>1741</v>
      </c>
      <c r="M476" s="4" t="s">
        <v>1836</v>
      </c>
      <c r="N476" s="4" t="s">
        <v>1651</v>
      </c>
      <c r="O476" s="36" t="s">
        <v>1913</v>
      </c>
      <c r="P476" s="34" t="s">
        <v>1190</v>
      </c>
      <c r="Q476" s="4" t="e">
        <f>VLOOKUP(N476,Base!$E:$M,8,FALSE)</f>
        <v>#N/A</v>
      </c>
      <c r="R476" s="4" t="e">
        <f>VLOOKUP(O476,Base!$E:$M,8,FALSE)</f>
        <v>#N/A</v>
      </c>
      <c r="S476" s="4" t="e">
        <f>VLOOKUP(Q476,Base!$D:$M,9,FALSE)</f>
        <v>#N/A</v>
      </c>
      <c r="T476" s="4" t="s">
        <v>1651</v>
      </c>
      <c r="U476" s="4" t="s">
        <v>1836</v>
      </c>
    </row>
    <row r="477" spans="1:21" s="28" customFormat="1" x14ac:dyDescent="0.3">
      <c r="A477" s="15" t="s">
        <v>746</v>
      </c>
      <c r="B477" s="15" t="s">
        <v>1914</v>
      </c>
      <c r="C477" s="16" t="s">
        <v>1649</v>
      </c>
      <c r="D477" s="17">
        <v>27193.18</v>
      </c>
      <c r="E477" s="17">
        <v>11806.08</v>
      </c>
      <c r="F477" s="18">
        <v>38999.26</v>
      </c>
      <c r="G477" s="17">
        <v>0</v>
      </c>
      <c r="H477" s="17">
        <f t="shared" si="45"/>
        <v>38999.26</v>
      </c>
      <c r="I477" s="17">
        <f t="shared" si="46"/>
        <v>6239.8816000000006</v>
      </c>
      <c r="J477" s="17">
        <f t="shared" si="47"/>
        <v>45239.141600000003</v>
      </c>
      <c r="K477" s="19" t="s">
        <v>718</v>
      </c>
      <c r="L477" s="32" t="s">
        <v>86</v>
      </c>
      <c r="M477" s="28" t="s">
        <v>1915</v>
      </c>
      <c r="N477" s="30" t="s">
        <v>1738</v>
      </c>
      <c r="O477" s="31" t="s">
        <v>427</v>
      </c>
      <c r="P477" s="20" t="s">
        <v>1653</v>
      </c>
      <c r="Q477" s="4" t="e">
        <f>VLOOKUP(N477,Base!$E:$M,8,FALSE)</f>
        <v>#N/A</v>
      </c>
      <c r="R477" s="4">
        <f>VLOOKUP(O477,Base!$E:$M,8,FALSE)</f>
        <v>2021</v>
      </c>
      <c r="T477" s="30" t="s">
        <v>1738</v>
      </c>
      <c r="U477" s="28" t="s">
        <v>1915</v>
      </c>
    </row>
    <row r="478" spans="1:21" x14ac:dyDescent="0.3">
      <c r="A478" s="15" t="s">
        <v>746</v>
      </c>
      <c r="B478" s="15" t="s">
        <v>1916</v>
      </c>
      <c r="C478" s="16" t="s">
        <v>1655</v>
      </c>
      <c r="D478" s="17">
        <v>8908.32</v>
      </c>
      <c r="E478" s="17">
        <v>4327.24</v>
      </c>
      <c r="F478" s="18">
        <v>13235.56</v>
      </c>
      <c r="G478" s="17">
        <v>0</v>
      </c>
      <c r="H478" s="17">
        <f t="shared" si="45"/>
        <v>13235.56</v>
      </c>
      <c r="I478" s="17">
        <f t="shared" si="46"/>
        <v>2117.6896000000002</v>
      </c>
      <c r="J478" s="17">
        <f t="shared" si="47"/>
        <v>15353.249599999999</v>
      </c>
      <c r="K478" s="4" t="s">
        <v>1740</v>
      </c>
      <c r="L478" s="36" t="s">
        <v>1741</v>
      </c>
      <c r="M478" s="4" t="s">
        <v>1836</v>
      </c>
      <c r="N478" s="4" t="s">
        <v>1651</v>
      </c>
      <c r="O478" s="36" t="s">
        <v>1917</v>
      </c>
      <c r="P478" s="34" t="s">
        <v>1190</v>
      </c>
      <c r="Q478" s="4" t="e">
        <f>VLOOKUP(N478,Base!$E:$M,8,FALSE)</f>
        <v>#N/A</v>
      </c>
      <c r="R478" s="4" t="e">
        <f>VLOOKUP(O478,Base!$E:$M,8,FALSE)</f>
        <v>#N/A</v>
      </c>
      <c r="S478" s="4" t="e">
        <f>VLOOKUP(Q478,Base!$D:$M,9,FALSE)</f>
        <v>#N/A</v>
      </c>
      <c r="T478" s="4" t="s">
        <v>1651</v>
      </c>
      <c r="U478" s="4" t="s">
        <v>1836</v>
      </c>
    </row>
    <row r="479" spans="1:21" s="28" customFormat="1" x14ac:dyDescent="0.3">
      <c r="A479" s="15" t="s">
        <v>746</v>
      </c>
      <c r="B479" s="15" t="s">
        <v>1918</v>
      </c>
      <c r="C479" s="16" t="s">
        <v>1649</v>
      </c>
      <c r="D479" s="17">
        <v>27193.18</v>
      </c>
      <c r="E479" s="17">
        <v>11806.08</v>
      </c>
      <c r="F479" s="18">
        <v>38999.26</v>
      </c>
      <c r="G479" s="17">
        <v>0</v>
      </c>
      <c r="H479" s="17">
        <f t="shared" si="45"/>
        <v>38999.26</v>
      </c>
      <c r="I479" s="17">
        <f t="shared" si="46"/>
        <v>6239.8816000000006</v>
      </c>
      <c r="J479" s="17">
        <f t="shared" si="47"/>
        <v>45239.141600000003</v>
      </c>
      <c r="K479" s="19" t="s">
        <v>718</v>
      </c>
      <c r="L479" s="32" t="s">
        <v>86</v>
      </c>
      <c r="M479" s="28" t="s">
        <v>1919</v>
      </c>
      <c r="N479" s="30" t="s">
        <v>1738</v>
      </c>
      <c r="O479" s="31" t="s">
        <v>602</v>
      </c>
      <c r="P479" s="20" t="s">
        <v>1653</v>
      </c>
      <c r="Q479" s="4" t="e">
        <f>VLOOKUP(N479,Base!$E:$M,8,FALSE)</f>
        <v>#N/A</v>
      </c>
      <c r="R479" s="4">
        <f>VLOOKUP(O479,Base!$E:$M,8,FALSE)</f>
        <v>2021</v>
      </c>
      <c r="T479" s="30" t="s">
        <v>1738</v>
      </c>
      <c r="U479" s="28" t="s">
        <v>1919</v>
      </c>
    </row>
    <row r="480" spans="1:21" x14ac:dyDescent="0.3">
      <c r="A480" s="15" t="s">
        <v>746</v>
      </c>
      <c r="B480" s="15" t="s">
        <v>1920</v>
      </c>
      <c r="C480" s="16" t="s">
        <v>1655</v>
      </c>
      <c r="D480" s="17">
        <v>8908.32</v>
      </c>
      <c r="E480" s="17">
        <v>4327.24</v>
      </c>
      <c r="F480" s="18">
        <v>13235.56</v>
      </c>
      <c r="G480" s="17">
        <v>0</v>
      </c>
      <c r="H480" s="17">
        <f t="shared" si="45"/>
        <v>13235.56</v>
      </c>
      <c r="I480" s="17">
        <f t="shared" si="46"/>
        <v>2117.6896000000002</v>
      </c>
      <c r="J480" s="17">
        <f t="shared" si="47"/>
        <v>15353.249599999999</v>
      </c>
      <c r="K480" s="4" t="s">
        <v>1740</v>
      </c>
      <c r="L480" s="36" t="s">
        <v>1741</v>
      </c>
      <c r="M480" s="4" t="s">
        <v>1836</v>
      </c>
      <c r="N480" s="4" t="s">
        <v>1651</v>
      </c>
      <c r="O480" s="36" t="s">
        <v>1921</v>
      </c>
      <c r="P480" s="34" t="s">
        <v>1190</v>
      </c>
      <c r="Q480" s="4" t="e">
        <f>VLOOKUP(N480,Base!$E:$M,8,FALSE)</f>
        <v>#N/A</v>
      </c>
      <c r="R480" s="4" t="e">
        <f>VLOOKUP(O480,Base!$E:$M,8,FALSE)</f>
        <v>#N/A</v>
      </c>
      <c r="S480" s="4" t="e">
        <f>VLOOKUP(Q480,Base!$D:$M,9,FALSE)</f>
        <v>#N/A</v>
      </c>
      <c r="T480" s="4" t="s">
        <v>1651</v>
      </c>
      <c r="U480" s="4" t="s">
        <v>1836</v>
      </c>
    </row>
    <row r="481" spans="1:21" s="28" customFormat="1" x14ac:dyDescent="0.3">
      <c r="A481" s="15" t="s">
        <v>746</v>
      </c>
      <c r="B481" s="15" t="s">
        <v>1922</v>
      </c>
      <c r="C481" s="16" t="s">
        <v>1649</v>
      </c>
      <c r="D481" s="17">
        <v>27193.18</v>
      </c>
      <c r="E481" s="17">
        <v>11806.08</v>
      </c>
      <c r="F481" s="18">
        <v>38999.26</v>
      </c>
      <c r="G481" s="17">
        <v>0</v>
      </c>
      <c r="H481" s="17">
        <f t="shared" si="45"/>
        <v>38999.26</v>
      </c>
      <c r="I481" s="17">
        <f t="shared" si="46"/>
        <v>6239.8816000000006</v>
      </c>
      <c r="J481" s="17">
        <f t="shared" si="47"/>
        <v>45239.141600000003</v>
      </c>
      <c r="K481" s="19" t="s">
        <v>718</v>
      </c>
      <c r="L481" s="32" t="s">
        <v>86</v>
      </c>
      <c r="M481" s="28" t="s">
        <v>1923</v>
      </c>
      <c r="N481" s="30" t="s">
        <v>1738</v>
      </c>
      <c r="O481" s="31" t="s">
        <v>104</v>
      </c>
      <c r="P481" s="20" t="s">
        <v>1653</v>
      </c>
      <c r="Q481" s="4" t="e">
        <f>VLOOKUP(N481,Base!$E:$M,8,FALSE)</f>
        <v>#N/A</v>
      </c>
      <c r="R481" s="4">
        <f>VLOOKUP(O481,Base!$E:$M,8,FALSE)</f>
        <v>2021</v>
      </c>
      <c r="T481" s="30" t="s">
        <v>1738</v>
      </c>
      <c r="U481" s="28" t="s">
        <v>1923</v>
      </c>
    </row>
    <row r="482" spans="1:21" x14ac:dyDescent="0.3">
      <c r="A482" s="15" t="s">
        <v>746</v>
      </c>
      <c r="B482" s="15" t="s">
        <v>1924</v>
      </c>
      <c r="C482" s="16" t="s">
        <v>1655</v>
      </c>
      <c r="D482" s="17">
        <v>8908.32</v>
      </c>
      <c r="E482" s="17">
        <v>4327.24</v>
      </c>
      <c r="F482" s="18">
        <v>13235.56</v>
      </c>
      <c r="G482" s="17">
        <v>0</v>
      </c>
      <c r="H482" s="17">
        <f t="shared" si="45"/>
        <v>13235.56</v>
      </c>
      <c r="I482" s="17">
        <f t="shared" si="46"/>
        <v>2117.6896000000002</v>
      </c>
      <c r="J482" s="17">
        <f t="shared" si="47"/>
        <v>15353.249599999999</v>
      </c>
      <c r="K482" s="4" t="s">
        <v>1740</v>
      </c>
      <c r="L482" s="36" t="s">
        <v>1741</v>
      </c>
      <c r="M482" s="4" t="s">
        <v>1836</v>
      </c>
      <c r="N482" s="4" t="s">
        <v>1651</v>
      </c>
      <c r="O482" s="36" t="s">
        <v>1925</v>
      </c>
      <c r="P482" s="34" t="s">
        <v>1190</v>
      </c>
      <c r="Q482" s="4" t="e">
        <f>VLOOKUP(N482,Base!$E:$M,8,FALSE)</f>
        <v>#N/A</v>
      </c>
      <c r="R482" s="4" t="e">
        <f>VLOOKUP(O482,Base!$E:$M,8,FALSE)</f>
        <v>#N/A</v>
      </c>
      <c r="S482" s="4" t="e">
        <f>VLOOKUP(Q482,Base!$D:$M,9,FALSE)</f>
        <v>#N/A</v>
      </c>
      <c r="T482" s="4" t="s">
        <v>1651</v>
      </c>
      <c r="U482" s="4" t="s">
        <v>1836</v>
      </c>
    </row>
    <row r="483" spans="1:21" s="28" customFormat="1" x14ac:dyDescent="0.3">
      <c r="A483" s="15" t="s">
        <v>746</v>
      </c>
      <c r="B483" s="15" t="s">
        <v>1926</v>
      </c>
      <c r="C483" s="16" t="s">
        <v>1649</v>
      </c>
      <c r="D483" s="17">
        <v>27193.18</v>
      </c>
      <c r="E483" s="17">
        <v>11806.08</v>
      </c>
      <c r="F483" s="18">
        <v>38999.26</v>
      </c>
      <c r="G483" s="17">
        <v>0</v>
      </c>
      <c r="H483" s="17">
        <f t="shared" si="45"/>
        <v>38999.26</v>
      </c>
      <c r="I483" s="17">
        <f t="shared" si="46"/>
        <v>6239.8816000000006</v>
      </c>
      <c r="J483" s="17">
        <f t="shared" si="47"/>
        <v>45239.141600000003</v>
      </c>
      <c r="K483" s="19" t="s">
        <v>718</v>
      </c>
      <c r="L483" s="32" t="s">
        <v>86</v>
      </c>
      <c r="M483" s="28" t="s">
        <v>1927</v>
      </c>
      <c r="N483" s="30" t="s">
        <v>1738</v>
      </c>
      <c r="O483" s="31" t="s">
        <v>67</v>
      </c>
      <c r="P483" s="20" t="s">
        <v>1653</v>
      </c>
      <c r="Q483" s="4" t="e">
        <f>VLOOKUP(N483,Base!$E:$M,8,FALSE)</f>
        <v>#N/A</v>
      </c>
      <c r="R483" s="4">
        <f>VLOOKUP(O483,Base!$E:$M,8,FALSE)</f>
        <v>2021</v>
      </c>
      <c r="T483" s="30" t="s">
        <v>1738</v>
      </c>
      <c r="U483" s="28" t="s">
        <v>1927</v>
      </c>
    </row>
    <row r="484" spans="1:21" x14ac:dyDescent="0.3">
      <c r="A484" s="15" t="s">
        <v>746</v>
      </c>
      <c r="B484" s="15" t="s">
        <v>1928</v>
      </c>
      <c r="C484" s="16" t="s">
        <v>1655</v>
      </c>
      <c r="D484" s="17">
        <v>8908.32</v>
      </c>
      <c r="E484" s="17">
        <v>4327.24</v>
      </c>
      <c r="F484" s="18">
        <v>13235.56</v>
      </c>
      <c r="G484" s="17">
        <v>0</v>
      </c>
      <c r="H484" s="17">
        <f t="shared" ref="H484:H515" si="48">+F484+G484</f>
        <v>13235.56</v>
      </c>
      <c r="I484" s="17">
        <f t="shared" ref="I484:I515" si="49">+H484*0.16</f>
        <v>2117.6896000000002</v>
      </c>
      <c r="J484" s="17">
        <f t="shared" ref="J484:J515" si="50">+H484+I484</f>
        <v>15353.249599999999</v>
      </c>
      <c r="K484" s="4" t="s">
        <v>1740</v>
      </c>
      <c r="L484" s="36" t="s">
        <v>1741</v>
      </c>
      <c r="M484" s="4" t="s">
        <v>1836</v>
      </c>
      <c r="N484" s="4" t="s">
        <v>1651</v>
      </c>
      <c r="O484" s="36" t="s">
        <v>1929</v>
      </c>
      <c r="P484" s="34" t="s">
        <v>1190</v>
      </c>
      <c r="Q484" s="4" t="e">
        <f>VLOOKUP(N484,Base!$E:$M,8,FALSE)</f>
        <v>#N/A</v>
      </c>
      <c r="R484" s="4" t="e">
        <f>VLOOKUP(O484,Base!$E:$M,8,FALSE)</f>
        <v>#N/A</v>
      </c>
      <c r="S484" s="4" t="e">
        <f>VLOOKUP(Q484,Base!$D:$M,9,FALSE)</f>
        <v>#N/A</v>
      </c>
      <c r="T484" s="4" t="s">
        <v>1651</v>
      </c>
      <c r="U484" s="4" t="s">
        <v>1836</v>
      </c>
    </row>
    <row r="485" spans="1:21" s="28" customFormat="1" x14ac:dyDescent="0.3">
      <c r="A485" s="15" t="s">
        <v>746</v>
      </c>
      <c r="B485" s="15" t="s">
        <v>1930</v>
      </c>
      <c r="C485" s="16" t="s">
        <v>1649</v>
      </c>
      <c r="D485" s="17">
        <v>27193.18</v>
      </c>
      <c r="E485" s="17">
        <v>11806.08</v>
      </c>
      <c r="F485" s="18">
        <v>38999.26</v>
      </c>
      <c r="G485" s="17">
        <v>0</v>
      </c>
      <c r="H485" s="17">
        <f t="shared" si="48"/>
        <v>38999.26</v>
      </c>
      <c r="I485" s="17">
        <f t="shared" si="49"/>
        <v>6239.8816000000006</v>
      </c>
      <c r="J485" s="17">
        <f t="shared" si="50"/>
        <v>45239.141600000003</v>
      </c>
      <c r="K485" s="19" t="s">
        <v>718</v>
      </c>
      <c r="L485" s="32" t="s">
        <v>86</v>
      </c>
      <c r="M485" s="28" t="s">
        <v>1931</v>
      </c>
      <c r="N485" s="30" t="s">
        <v>1738</v>
      </c>
      <c r="O485" s="31" t="s">
        <v>110</v>
      </c>
      <c r="P485" s="20" t="s">
        <v>1653</v>
      </c>
      <c r="Q485" s="4" t="e">
        <f>VLOOKUP(N485,Base!$E:$M,8,FALSE)</f>
        <v>#N/A</v>
      </c>
      <c r="R485" s="4">
        <f>VLOOKUP(O485,Base!$E:$M,8,FALSE)</f>
        <v>2021</v>
      </c>
      <c r="T485" s="30" t="s">
        <v>1738</v>
      </c>
      <c r="U485" s="28" t="s">
        <v>1931</v>
      </c>
    </row>
    <row r="486" spans="1:21" x14ac:dyDescent="0.3">
      <c r="A486" s="15" t="s">
        <v>746</v>
      </c>
      <c r="B486" s="15" t="s">
        <v>1932</v>
      </c>
      <c r="C486" s="16" t="s">
        <v>1655</v>
      </c>
      <c r="D486" s="17">
        <v>8908.32</v>
      </c>
      <c r="E486" s="17">
        <v>4327.24</v>
      </c>
      <c r="F486" s="18">
        <v>13235.56</v>
      </c>
      <c r="G486" s="17">
        <v>0</v>
      </c>
      <c r="H486" s="17">
        <f t="shared" si="48"/>
        <v>13235.56</v>
      </c>
      <c r="I486" s="17">
        <f t="shared" si="49"/>
        <v>2117.6896000000002</v>
      </c>
      <c r="J486" s="17">
        <f t="shared" si="50"/>
        <v>15353.249599999999</v>
      </c>
      <c r="K486" s="4" t="s">
        <v>1740</v>
      </c>
      <c r="L486" s="36" t="s">
        <v>1741</v>
      </c>
      <c r="M486" s="4" t="s">
        <v>1836</v>
      </c>
      <c r="N486" s="4" t="s">
        <v>1651</v>
      </c>
      <c r="O486" s="36" t="s">
        <v>1933</v>
      </c>
      <c r="P486" s="34" t="s">
        <v>1190</v>
      </c>
      <c r="Q486" s="4" t="e">
        <f>VLOOKUP(N486,Base!$E:$M,8,FALSE)</f>
        <v>#N/A</v>
      </c>
      <c r="R486" s="4" t="e">
        <f>VLOOKUP(O486,Base!$E:$M,8,FALSE)</f>
        <v>#N/A</v>
      </c>
      <c r="S486" s="4" t="e">
        <f>VLOOKUP(Q486,Base!$D:$M,9,FALSE)</f>
        <v>#N/A</v>
      </c>
      <c r="T486" s="4" t="s">
        <v>1651</v>
      </c>
      <c r="U486" s="4" t="s">
        <v>1836</v>
      </c>
    </row>
    <row r="487" spans="1:21" s="28" customFormat="1" x14ac:dyDescent="0.3">
      <c r="A487" s="15" t="s">
        <v>746</v>
      </c>
      <c r="B487" s="15" t="s">
        <v>1934</v>
      </c>
      <c r="C487" s="16" t="s">
        <v>1649</v>
      </c>
      <c r="D487" s="17">
        <v>27193.18</v>
      </c>
      <c r="E487" s="17">
        <v>11806.08</v>
      </c>
      <c r="F487" s="18">
        <v>38999.26</v>
      </c>
      <c r="G487" s="17">
        <v>0</v>
      </c>
      <c r="H487" s="17">
        <f t="shared" si="48"/>
        <v>38999.26</v>
      </c>
      <c r="I487" s="17">
        <f t="shared" si="49"/>
        <v>6239.8816000000006</v>
      </c>
      <c r="J487" s="17">
        <f t="shared" si="50"/>
        <v>45239.141600000003</v>
      </c>
      <c r="K487" s="19" t="s">
        <v>718</v>
      </c>
      <c r="L487" s="32" t="s">
        <v>86</v>
      </c>
      <c r="M487" s="28" t="s">
        <v>1898</v>
      </c>
      <c r="N487" s="30" t="s">
        <v>1738</v>
      </c>
      <c r="O487" s="31" t="s">
        <v>569</v>
      </c>
      <c r="P487" s="20" t="s">
        <v>1653</v>
      </c>
      <c r="Q487" s="4" t="e">
        <f>VLOOKUP(N487,Base!$E:$M,8,FALSE)</f>
        <v>#N/A</v>
      </c>
      <c r="R487" s="4">
        <f>VLOOKUP(O487,Base!$E:$M,8,FALSE)</f>
        <v>2021</v>
      </c>
      <c r="T487" s="30" t="s">
        <v>1738</v>
      </c>
      <c r="U487" s="28" t="s">
        <v>1898</v>
      </c>
    </row>
    <row r="488" spans="1:21" x14ac:dyDescent="0.3">
      <c r="A488" s="15" t="s">
        <v>746</v>
      </c>
      <c r="B488" s="15" t="s">
        <v>1935</v>
      </c>
      <c r="C488" s="16" t="s">
        <v>1655</v>
      </c>
      <c r="D488" s="17">
        <v>8908.32</v>
      </c>
      <c r="E488" s="17">
        <v>4327.24</v>
      </c>
      <c r="F488" s="18">
        <v>13235.56</v>
      </c>
      <c r="G488" s="17">
        <v>0</v>
      </c>
      <c r="H488" s="17">
        <f t="shared" si="48"/>
        <v>13235.56</v>
      </c>
      <c r="I488" s="17">
        <f t="shared" si="49"/>
        <v>2117.6896000000002</v>
      </c>
      <c r="J488" s="17">
        <f t="shared" si="50"/>
        <v>15353.249599999999</v>
      </c>
      <c r="K488" s="4" t="s">
        <v>1740</v>
      </c>
      <c r="L488" s="36" t="s">
        <v>1741</v>
      </c>
      <c r="M488" s="4" t="s">
        <v>1836</v>
      </c>
      <c r="N488" s="4" t="s">
        <v>1651</v>
      </c>
      <c r="O488" s="36" t="s">
        <v>1936</v>
      </c>
      <c r="P488" s="34" t="s">
        <v>1190</v>
      </c>
      <c r="Q488" s="4" t="e">
        <f>VLOOKUP(N488,Base!$E:$M,8,FALSE)</f>
        <v>#N/A</v>
      </c>
      <c r="R488" s="4" t="e">
        <f>VLOOKUP(O488,Base!$E:$M,8,FALSE)</f>
        <v>#N/A</v>
      </c>
      <c r="S488" s="4" t="e">
        <f>VLOOKUP(Q488,Base!$D:$M,9,FALSE)</f>
        <v>#N/A</v>
      </c>
      <c r="T488" s="4" t="s">
        <v>1651</v>
      </c>
      <c r="U488" s="4" t="s">
        <v>1836</v>
      </c>
    </row>
    <row r="489" spans="1:21" s="28" customFormat="1" x14ac:dyDescent="0.3">
      <c r="A489" s="15" t="s">
        <v>746</v>
      </c>
      <c r="B489" s="15" t="s">
        <v>1937</v>
      </c>
      <c r="C489" s="16" t="s">
        <v>1649</v>
      </c>
      <c r="D489" s="17">
        <v>8321.1</v>
      </c>
      <c r="E489" s="17">
        <v>3612.65</v>
      </c>
      <c r="F489" s="18">
        <v>11933.75</v>
      </c>
      <c r="G489" s="17">
        <v>0</v>
      </c>
      <c r="H489" s="17">
        <f t="shared" si="48"/>
        <v>11933.75</v>
      </c>
      <c r="I489" s="17">
        <f t="shared" si="49"/>
        <v>1909.4</v>
      </c>
      <c r="J489" s="17">
        <f t="shared" si="50"/>
        <v>13843.15</v>
      </c>
      <c r="K489" s="19" t="s">
        <v>718</v>
      </c>
      <c r="L489" s="32" t="s">
        <v>305</v>
      </c>
      <c r="M489" s="28" t="s">
        <v>1938</v>
      </c>
      <c r="N489" s="30" t="s">
        <v>1651</v>
      </c>
      <c r="O489" s="31" t="s">
        <v>360</v>
      </c>
      <c r="P489" s="20" t="s">
        <v>1653</v>
      </c>
      <c r="Q489" s="4" t="e">
        <f>VLOOKUP(N489,Base!$E:$M,8,FALSE)</f>
        <v>#N/A</v>
      </c>
      <c r="R489" s="4">
        <f>VLOOKUP(O489,Base!$E:$M,8,FALSE)</f>
        <v>2020</v>
      </c>
      <c r="T489" s="30" t="s">
        <v>1651</v>
      </c>
      <c r="U489" s="28" t="s">
        <v>1938</v>
      </c>
    </row>
    <row r="490" spans="1:21" x14ac:dyDescent="0.3">
      <c r="A490" s="15" t="s">
        <v>746</v>
      </c>
      <c r="B490" s="15" t="s">
        <v>1939</v>
      </c>
      <c r="C490" s="16" t="s">
        <v>1655</v>
      </c>
      <c r="D490" s="17">
        <v>1545.13</v>
      </c>
      <c r="E490" s="17">
        <v>750.55</v>
      </c>
      <c r="F490" s="18">
        <v>2295.69</v>
      </c>
      <c r="G490" s="17">
        <v>0</v>
      </c>
      <c r="H490" s="17">
        <f t="shared" si="48"/>
        <v>2295.69</v>
      </c>
      <c r="I490" s="17">
        <f t="shared" si="49"/>
        <v>367.31040000000002</v>
      </c>
      <c r="J490" s="17">
        <f t="shared" si="50"/>
        <v>2663.0003999999999</v>
      </c>
      <c r="K490" s="4" t="s">
        <v>797</v>
      </c>
      <c r="L490" s="36" t="s">
        <v>1656</v>
      </c>
      <c r="M490" s="4" t="s">
        <v>1940</v>
      </c>
      <c r="N490" s="4" t="s">
        <v>1651</v>
      </c>
      <c r="O490" s="36" t="s">
        <v>1941</v>
      </c>
      <c r="P490" s="34" t="s">
        <v>1190</v>
      </c>
      <c r="Q490" s="4" t="e">
        <f>VLOOKUP(N490,Base!$E:$M,8,FALSE)</f>
        <v>#N/A</v>
      </c>
      <c r="R490" s="4" t="e">
        <f>VLOOKUP(O490,Base!$E:$M,8,FALSE)</f>
        <v>#N/A</v>
      </c>
      <c r="S490" s="4" t="e">
        <f>VLOOKUP(Q490,Base!$D:$M,9,FALSE)</f>
        <v>#N/A</v>
      </c>
      <c r="T490" s="4" t="s">
        <v>1651</v>
      </c>
      <c r="U490" s="4" t="s">
        <v>1940</v>
      </c>
    </row>
    <row r="491" spans="1:21" x14ac:dyDescent="0.3">
      <c r="A491" s="15" t="s">
        <v>746</v>
      </c>
      <c r="B491" s="15" t="s">
        <v>1942</v>
      </c>
      <c r="C491" s="16" t="s">
        <v>1655</v>
      </c>
      <c r="D491" s="17">
        <v>962.19</v>
      </c>
      <c r="E491" s="17">
        <v>467.38</v>
      </c>
      <c r="F491" s="18">
        <v>1429.57</v>
      </c>
      <c r="G491" s="17">
        <v>0</v>
      </c>
      <c r="H491" s="17">
        <f t="shared" si="48"/>
        <v>1429.57</v>
      </c>
      <c r="I491" s="17">
        <f t="shared" si="49"/>
        <v>228.7312</v>
      </c>
      <c r="J491" s="17">
        <f t="shared" si="50"/>
        <v>1658.3011999999999</v>
      </c>
      <c r="K491" s="4" t="s">
        <v>1660</v>
      </c>
      <c r="L491" s="36" t="s">
        <v>1656</v>
      </c>
      <c r="M491" s="4" t="s">
        <v>1943</v>
      </c>
      <c r="N491" s="4" t="s">
        <v>1651</v>
      </c>
      <c r="O491" s="36" t="s">
        <v>1944</v>
      </c>
      <c r="P491" s="34" t="s">
        <v>1190</v>
      </c>
      <c r="Q491" s="4" t="e">
        <f>VLOOKUP(N491,Base!$E:$M,8,FALSE)</f>
        <v>#N/A</v>
      </c>
      <c r="R491" s="4" t="e">
        <f>VLOOKUP(O491,Base!$E:$M,8,FALSE)</f>
        <v>#N/A</v>
      </c>
      <c r="S491" s="4" t="e">
        <f>VLOOKUP(Q491,Base!$D:$M,9,FALSE)</f>
        <v>#N/A</v>
      </c>
      <c r="T491" s="4" t="s">
        <v>1651</v>
      </c>
      <c r="U491" s="4" t="s">
        <v>1943</v>
      </c>
    </row>
    <row r="492" spans="1:21" s="28" customFormat="1" x14ac:dyDescent="0.3">
      <c r="A492" s="15" t="s">
        <v>746</v>
      </c>
      <c r="B492" s="15" t="s">
        <v>1945</v>
      </c>
      <c r="C492" s="16" t="s">
        <v>1649</v>
      </c>
      <c r="D492" s="17">
        <v>8321.1</v>
      </c>
      <c r="E492" s="17">
        <v>3612.65</v>
      </c>
      <c r="F492" s="18">
        <v>11933.75</v>
      </c>
      <c r="G492" s="17">
        <v>0</v>
      </c>
      <c r="H492" s="17">
        <f t="shared" si="48"/>
        <v>11933.75</v>
      </c>
      <c r="I492" s="17">
        <f t="shared" si="49"/>
        <v>1909.4</v>
      </c>
      <c r="J492" s="17">
        <f t="shared" si="50"/>
        <v>13843.15</v>
      </c>
      <c r="K492" s="19" t="s">
        <v>718</v>
      </c>
      <c r="L492" s="32" t="s">
        <v>305</v>
      </c>
      <c r="M492" s="28" t="s">
        <v>1946</v>
      </c>
      <c r="N492" s="30" t="s">
        <v>1651</v>
      </c>
      <c r="O492" s="31" t="s">
        <v>380</v>
      </c>
      <c r="P492" s="20" t="s">
        <v>1653</v>
      </c>
      <c r="Q492" s="4" t="e">
        <f>VLOOKUP(N492,Base!$E:$M,8,FALSE)</f>
        <v>#N/A</v>
      </c>
      <c r="R492" s="4">
        <f>VLOOKUP(O492,Base!$E:$M,8,FALSE)</f>
        <v>2020</v>
      </c>
      <c r="T492" s="30" t="s">
        <v>1651</v>
      </c>
      <c r="U492" s="28" t="s">
        <v>1946</v>
      </c>
    </row>
    <row r="493" spans="1:21" x14ac:dyDescent="0.3">
      <c r="A493" s="15" t="s">
        <v>746</v>
      </c>
      <c r="B493" s="15" t="s">
        <v>1947</v>
      </c>
      <c r="C493" s="16" t="s">
        <v>1655</v>
      </c>
      <c r="D493" s="17">
        <v>1545.13</v>
      </c>
      <c r="E493" s="17">
        <v>750.55</v>
      </c>
      <c r="F493" s="18">
        <v>2295.69</v>
      </c>
      <c r="G493" s="17">
        <v>0</v>
      </c>
      <c r="H493" s="17">
        <f t="shared" si="48"/>
        <v>2295.69</v>
      </c>
      <c r="I493" s="17">
        <f t="shared" si="49"/>
        <v>367.31040000000002</v>
      </c>
      <c r="J493" s="17">
        <f t="shared" si="50"/>
        <v>2663.0003999999999</v>
      </c>
      <c r="K493" s="4" t="s">
        <v>797</v>
      </c>
      <c r="L493" s="36" t="s">
        <v>1656</v>
      </c>
      <c r="M493" s="4" t="s">
        <v>1940</v>
      </c>
      <c r="N493" s="4" t="s">
        <v>1651</v>
      </c>
      <c r="O493" s="36" t="s">
        <v>1948</v>
      </c>
      <c r="P493" s="34" t="s">
        <v>1190</v>
      </c>
      <c r="Q493" s="4" t="e">
        <f>VLOOKUP(N493,Base!$E:$M,8,FALSE)</f>
        <v>#N/A</v>
      </c>
      <c r="R493" s="4" t="e">
        <f>VLOOKUP(O493,Base!$E:$M,8,FALSE)</f>
        <v>#N/A</v>
      </c>
      <c r="S493" s="4" t="e">
        <f>VLOOKUP(Q493,Base!$D:$M,9,FALSE)</f>
        <v>#N/A</v>
      </c>
      <c r="T493" s="4" t="s">
        <v>1651</v>
      </c>
      <c r="U493" s="4" t="s">
        <v>1940</v>
      </c>
    </row>
    <row r="494" spans="1:21" x14ac:dyDescent="0.3">
      <c r="A494" s="15" t="s">
        <v>746</v>
      </c>
      <c r="B494" s="15" t="s">
        <v>1949</v>
      </c>
      <c r="C494" s="16" t="s">
        <v>1655</v>
      </c>
      <c r="D494" s="17">
        <v>962.19</v>
      </c>
      <c r="E494" s="17">
        <v>467.38</v>
      </c>
      <c r="F494" s="18">
        <v>1429.57</v>
      </c>
      <c r="G494" s="17">
        <v>0</v>
      </c>
      <c r="H494" s="17">
        <f t="shared" si="48"/>
        <v>1429.57</v>
      </c>
      <c r="I494" s="17">
        <f t="shared" si="49"/>
        <v>228.7312</v>
      </c>
      <c r="J494" s="17">
        <f t="shared" si="50"/>
        <v>1658.3011999999999</v>
      </c>
      <c r="K494" s="4" t="s">
        <v>1660</v>
      </c>
      <c r="L494" s="36" t="s">
        <v>1656</v>
      </c>
      <c r="M494" s="4" t="s">
        <v>1943</v>
      </c>
      <c r="N494" s="4" t="s">
        <v>1651</v>
      </c>
      <c r="O494" s="36" t="s">
        <v>1950</v>
      </c>
      <c r="P494" s="34" t="s">
        <v>1190</v>
      </c>
      <c r="Q494" s="4" t="e">
        <f>VLOOKUP(N494,Base!$E:$M,8,FALSE)</f>
        <v>#N/A</v>
      </c>
      <c r="R494" s="4" t="e">
        <f>VLOOKUP(O494,Base!$E:$M,8,FALSE)</f>
        <v>#N/A</v>
      </c>
      <c r="S494" s="4" t="e">
        <f>VLOOKUP(Q494,Base!$D:$M,9,FALSE)</f>
        <v>#N/A</v>
      </c>
      <c r="T494" s="4" t="s">
        <v>1651</v>
      </c>
      <c r="U494" s="4" t="s">
        <v>1943</v>
      </c>
    </row>
    <row r="495" spans="1:21" s="28" customFormat="1" x14ac:dyDescent="0.3">
      <c r="A495" s="15" t="s">
        <v>746</v>
      </c>
      <c r="B495" s="15" t="s">
        <v>1951</v>
      </c>
      <c r="C495" s="16" t="s">
        <v>1649</v>
      </c>
      <c r="D495" s="17">
        <v>8321.1</v>
      </c>
      <c r="E495" s="17">
        <v>3612.65</v>
      </c>
      <c r="F495" s="18">
        <v>11933.75</v>
      </c>
      <c r="G495" s="17">
        <v>0</v>
      </c>
      <c r="H495" s="17">
        <f t="shared" si="48"/>
        <v>11933.75</v>
      </c>
      <c r="I495" s="17">
        <f t="shared" si="49"/>
        <v>1909.4</v>
      </c>
      <c r="J495" s="17">
        <f t="shared" si="50"/>
        <v>13843.15</v>
      </c>
      <c r="K495" s="19" t="s">
        <v>718</v>
      </c>
      <c r="L495" s="32" t="s">
        <v>305</v>
      </c>
      <c r="M495" s="28" t="s">
        <v>1952</v>
      </c>
      <c r="N495" s="30" t="s">
        <v>1651</v>
      </c>
      <c r="O495" s="31" t="s">
        <v>342</v>
      </c>
      <c r="P495" s="20" t="s">
        <v>1653</v>
      </c>
      <c r="Q495" s="4" t="e">
        <f>VLOOKUP(N495,Base!$E:$M,8,FALSE)</f>
        <v>#N/A</v>
      </c>
      <c r="R495" s="4">
        <f>VLOOKUP(O495,Base!$E:$M,8,FALSE)</f>
        <v>2020</v>
      </c>
      <c r="T495" s="30" t="s">
        <v>1651</v>
      </c>
      <c r="U495" s="28" t="s">
        <v>1952</v>
      </c>
    </row>
    <row r="496" spans="1:21" x14ac:dyDescent="0.3">
      <c r="A496" s="15" t="s">
        <v>746</v>
      </c>
      <c r="B496" s="15" t="s">
        <v>1953</v>
      </c>
      <c r="C496" s="16" t="s">
        <v>1655</v>
      </c>
      <c r="D496" s="17">
        <v>1545.13</v>
      </c>
      <c r="E496" s="17">
        <v>750.55</v>
      </c>
      <c r="F496" s="18">
        <v>2295.69</v>
      </c>
      <c r="G496" s="17">
        <v>0</v>
      </c>
      <c r="H496" s="17">
        <f t="shared" si="48"/>
        <v>2295.69</v>
      </c>
      <c r="I496" s="17">
        <f t="shared" si="49"/>
        <v>367.31040000000002</v>
      </c>
      <c r="J496" s="17">
        <f t="shared" si="50"/>
        <v>2663.0003999999999</v>
      </c>
      <c r="K496" s="4" t="s">
        <v>797</v>
      </c>
      <c r="L496" s="36" t="s">
        <v>1656</v>
      </c>
      <c r="M496" s="4" t="s">
        <v>1940</v>
      </c>
      <c r="N496" s="4" t="s">
        <v>1651</v>
      </c>
      <c r="O496" s="36" t="s">
        <v>1954</v>
      </c>
      <c r="P496" s="34" t="s">
        <v>1190</v>
      </c>
      <c r="Q496" s="4" t="e">
        <f>VLOOKUP(N496,Base!$E:$M,8,FALSE)</f>
        <v>#N/A</v>
      </c>
      <c r="R496" s="4" t="e">
        <f>VLOOKUP(O496,Base!$E:$M,8,FALSE)</f>
        <v>#N/A</v>
      </c>
      <c r="S496" s="4" t="e">
        <f>VLOOKUP(Q496,Base!$D:$M,9,FALSE)</f>
        <v>#N/A</v>
      </c>
      <c r="T496" s="4" t="s">
        <v>1651</v>
      </c>
      <c r="U496" s="4" t="s">
        <v>1940</v>
      </c>
    </row>
    <row r="497" spans="1:21" x14ac:dyDescent="0.3">
      <c r="A497" s="15" t="s">
        <v>746</v>
      </c>
      <c r="B497" s="15" t="s">
        <v>1955</v>
      </c>
      <c r="C497" s="16" t="s">
        <v>1655</v>
      </c>
      <c r="D497" s="17">
        <v>962.19</v>
      </c>
      <c r="E497" s="17">
        <v>467.38</v>
      </c>
      <c r="F497" s="18">
        <v>1429.57</v>
      </c>
      <c r="G497" s="17">
        <v>0</v>
      </c>
      <c r="H497" s="17">
        <f t="shared" si="48"/>
        <v>1429.57</v>
      </c>
      <c r="I497" s="17">
        <f t="shared" si="49"/>
        <v>228.7312</v>
      </c>
      <c r="J497" s="17">
        <f t="shared" si="50"/>
        <v>1658.3011999999999</v>
      </c>
      <c r="K497" s="4" t="s">
        <v>1660</v>
      </c>
      <c r="L497" s="36" t="s">
        <v>1656</v>
      </c>
      <c r="M497" s="4" t="s">
        <v>1943</v>
      </c>
      <c r="N497" s="4" t="s">
        <v>1651</v>
      </c>
      <c r="O497" s="36" t="s">
        <v>1956</v>
      </c>
      <c r="P497" s="34" t="s">
        <v>1190</v>
      </c>
      <c r="Q497" s="4" t="e">
        <f>VLOOKUP(N497,Base!$E:$M,8,FALSE)</f>
        <v>#N/A</v>
      </c>
      <c r="R497" s="4" t="e">
        <f>VLOOKUP(O497,Base!$E:$M,8,FALSE)</f>
        <v>#N/A</v>
      </c>
      <c r="S497" s="4" t="e">
        <f>VLOOKUP(Q497,Base!$D:$M,9,FALSE)</f>
        <v>#N/A</v>
      </c>
      <c r="T497" s="4" t="s">
        <v>1651</v>
      </c>
      <c r="U497" s="4" t="s">
        <v>1943</v>
      </c>
    </row>
    <row r="498" spans="1:21" s="28" customFormat="1" x14ac:dyDescent="0.3">
      <c r="A498" s="15" t="s">
        <v>746</v>
      </c>
      <c r="B498" s="15" t="s">
        <v>1957</v>
      </c>
      <c r="C498" s="16" t="s">
        <v>1649</v>
      </c>
      <c r="D498" s="17">
        <v>8321.1</v>
      </c>
      <c r="E498" s="17">
        <v>3612.65</v>
      </c>
      <c r="F498" s="18">
        <v>11933.75</v>
      </c>
      <c r="G498" s="17">
        <v>0</v>
      </c>
      <c r="H498" s="17">
        <f t="shared" si="48"/>
        <v>11933.75</v>
      </c>
      <c r="I498" s="17">
        <f t="shared" si="49"/>
        <v>1909.4</v>
      </c>
      <c r="J498" s="17">
        <f t="shared" si="50"/>
        <v>13843.15</v>
      </c>
      <c r="K498" s="19" t="s">
        <v>718</v>
      </c>
      <c r="L498" s="32" t="s">
        <v>305</v>
      </c>
      <c r="M498" s="28" t="s">
        <v>1958</v>
      </c>
      <c r="N498" s="30" t="s">
        <v>1651</v>
      </c>
      <c r="O498" s="31" t="s">
        <v>370</v>
      </c>
      <c r="P498" s="20" t="s">
        <v>1653</v>
      </c>
      <c r="Q498" s="4" t="e">
        <f>VLOOKUP(N498,Base!$E:$M,8,FALSE)</f>
        <v>#N/A</v>
      </c>
      <c r="R498" s="4">
        <f>VLOOKUP(O498,Base!$E:$M,8,FALSE)</f>
        <v>2020</v>
      </c>
      <c r="T498" s="30" t="s">
        <v>1651</v>
      </c>
      <c r="U498" s="28" t="s">
        <v>1958</v>
      </c>
    </row>
    <row r="499" spans="1:21" x14ac:dyDescent="0.3">
      <c r="A499" s="15" t="s">
        <v>746</v>
      </c>
      <c r="B499" s="15" t="s">
        <v>1959</v>
      </c>
      <c r="C499" s="16" t="s">
        <v>1655</v>
      </c>
      <c r="D499" s="17">
        <v>1545.13</v>
      </c>
      <c r="E499" s="17">
        <v>750.55</v>
      </c>
      <c r="F499" s="18">
        <v>2295.69</v>
      </c>
      <c r="G499" s="17">
        <v>0</v>
      </c>
      <c r="H499" s="17">
        <f t="shared" si="48"/>
        <v>2295.69</v>
      </c>
      <c r="I499" s="17">
        <f t="shared" si="49"/>
        <v>367.31040000000002</v>
      </c>
      <c r="J499" s="17">
        <f t="shared" si="50"/>
        <v>2663.0003999999999</v>
      </c>
      <c r="K499" s="4" t="s">
        <v>797</v>
      </c>
      <c r="L499" s="36" t="s">
        <v>1656</v>
      </c>
      <c r="M499" s="4" t="s">
        <v>1940</v>
      </c>
      <c r="N499" s="4" t="s">
        <v>1651</v>
      </c>
      <c r="O499" s="36" t="s">
        <v>1960</v>
      </c>
      <c r="P499" s="34" t="s">
        <v>1190</v>
      </c>
      <c r="Q499" s="4" t="e">
        <f>VLOOKUP(N499,Base!$E:$M,8,FALSE)</f>
        <v>#N/A</v>
      </c>
      <c r="R499" s="4" t="e">
        <f>VLOOKUP(O499,Base!$E:$M,8,FALSE)</f>
        <v>#N/A</v>
      </c>
      <c r="S499" s="4" t="e">
        <f>VLOOKUP(Q499,Base!$D:$M,9,FALSE)</f>
        <v>#N/A</v>
      </c>
      <c r="T499" s="4" t="s">
        <v>1651</v>
      </c>
      <c r="U499" s="4" t="s">
        <v>1940</v>
      </c>
    </row>
    <row r="500" spans="1:21" x14ac:dyDescent="0.3">
      <c r="A500" s="15" t="s">
        <v>746</v>
      </c>
      <c r="B500" s="15" t="s">
        <v>1961</v>
      </c>
      <c r="C500" s="16" t="s">
        <v>1655</v>
      </c>
      <c r="D500" s="17">
        <v>962.19</v>
      </c>
      <c r="E500" s="17">
        <v>467.38</v>
      </c>
      <c r="F500" s="18">
        <v>1429.57</v>
      </c>
      <c r="G500" s="17">
        <v>0</v>
      </c>
      <c r="H500" s="17">
        <f t="shared" si="48"/>
        <v>1429.57</v>
      </c>
      <c r="I500" s="17">
        <f t="shared" si="49"/>
        <v>228.7312</v>
      </c>
      <c r="J500" s="17">
        <f t="shared" si="50"/>
        <v>1658.3011999999999</v>
      </c>
      <c r="K500" s="4" t="s">
        <v>1660</v>
      </c>
      <c r="L500" s="36" t="s">
        <v>1656</v>
      </c>
      <c r="M500" s="4" t="s">
        <v>1943</v>
      </c>
      <c r="N500" s="4" t="s">
        <v>1651</v>
      </c>
      <c r="O500" s="36" t="s">
        <v>1962</v>
      </c>
      <c r="P500" s="34" t="s">
        <v>1190</v>
      </c>
      <c r="Q500" s="4" t="e">
        <f>VLOOKUP(N500,Base!$E:$M,8,FALSE)</f>
        <v>#N/A</v>
      </c>
      <c r="R500" s="4" t="e">
        <f>VLOOKUP(O500,Base!$E:$M,8,FALSE)</f>
        <v>#N/A</v>
      </c>
      <c r="S500" s="4" t="e">
        <f>VLOOKUP(Q500,Base!$D:$M,9,FALSE)</f>
        <v>#N/A</v>
      </c>
      <c r="T500" s="4" t="s">
        <v>1651</v>
      </c>
      <c r="U500" s="4" t="s">
        <v>1943</v>
      </c>
    </row>
    <row r="501" spans="1:21" s="28" customFormat="1" x14ac:dyDescent="0.3">
      <c r="A501" s="15" t="s">
        <v>746</v>
      </c>
      <c r="B501" s="15" t="s">
        <v>1963</v>
      </c>
      <c r="C501" s="16" t="s">
        <v>1649</v>
      </c>
      <c r="D501" s="17">
        <v>8321.1</v>
      </c>
      <c r="E501" s="17">
        <v>3612.65</v>
      </c>
      <c r="F501" s="18">
        <v>11933.75</v>
      </c>
      <c r="G501" s="17">
        <v>0</v>
      </c>
      <c r="H501" s="17">
        <f t="shared" si="48"/>
        <v>11933.75</v>
      </c>
      <c r="I501" s="17">
        <f t="shared" si="49"/>
        <v>1909.4</v>
      </c>
      <c r="J501" s="17">
        <f t="shared" si="50"/>
        <v>13843.15</v>
      </c>
      <c r="K501" s="19" t="s">
        <v>718</v>
      </c>
      <c r="L501" s="32" t="s">
        <v>305</v>
      </c>
      <c r="M501" s="28" t="s">
        <v>1964</v>
      </c>
      <c r="N501" s="30" t="s">
        <v>1651</v>
      </c>
      <c r="O501" s="31" t="s">
        <v>330</v>
      </c>
      <c r="P501" s="20" t="s">
        <v>1653</v>
      </c>
      <c r="Q501" s="4" t="e">
        <f>VLOOKUP(N501,Base!$E:$M,8,FALSE)</f>
        <v>#N/A</v>
      </c>
      <c r="R501" s="4" t="str">
        <f>VLOOKUP(O501,Base!$E:$M,8,FALSE)</f>
        <v>2020</v>
      </c>
      <c r="T501" s="30" t="s">
        <v>1651</v>
      </c>
      <c r="U501" s="28" t="s">
        <v>1964</v>
      </c>
    </row>
    <row r="502" spans="1:21" x14ac:dyDescent="0.3">
      <c r="A502" s="15" t="s">
        <v>746</v>
      </c>
      <c r="B502" s="15" t="s">
        <v>1965</v>
      </c>
      <c r="C502" s="16" t="s">
        <v>1655</v>
      </c>
      <c r="D502" s="17">
        <v>1545.13</v>
      </c>
      <c r="E502" s="17">
        <v>750.55</v>
      </c>
      <c r="F502" s="18">
        <v>2295.69</v>
      </c>
      <c r="G502" s="17">
        <v>0</v>
      </c>
      <c r="H502" s="17">
        <f t="shared" si="48"/>
        <v>2295.69</v>
      </c>
      <c r="I502" s="17">
        <f t="shared" si="49"/>
        <v>367.31040000000002</v>
      </c>
      <c r="J502" s="17">
        <f t="shared" si="50"/>
        <v>2663.0003999999999</v>
      </c>
      <c r="K502" s="4" t="s">
        <v>797</v>
      </c>
      <c r="L502" s="36" t="s">
        <v>1656</v>
      </c>
      <c r="M502" s="4" t="s">
        <v>1940</v>
      </c>
      <c r="N502" s="4" t="s">
        <v>1651</v>
      </c>
      <c r="O502" s="36" t="s">
        <v>1966</v>
      </c>
      <c r="P502" s="34" t="s">
        <v>1190</v>
      </c>
      <c r="Q502" s="4" t="e">
        <f>VLOOKUP(N502,Base!$E:$M,8,FALSE)</f>
        <v>#N/A</v>
      </c>
      <c r="R502" s="4" t="e">
        <f>VLOOKUP(O502,Base!$E:$M,8,FALSE)</f>
        <v>#N/A</v>
      </c>
      <c r="S502" s="4" t="e">
        <f>VLOOKUP(Q502,Base!$D:$M,9,FALSE)</f>
        <v>#N/A</v>
      </c>
      <c r="T502" s="4" t="s">
        <v>1651</v>
      </c>
      <c r="U502" s="4" t="s">
        <v>1940</v>
      </c>
    </row>
    <row r="503" spans="1:21" x14ac:dyDescent="0.3">
      <c r="A503" s="15" t="s">
        <v>746</v>
      </c>
      <c r="B503" s="15" t="s">
        <v>1967</v>
      </c>
      <c r="C503" s="16" t="s">
        <v>1655</v>
      </c>
      <c r="D503" s="17">
        <v>962.19</v>
      </c>
      <c r="E503" s="17">
        <v>467.38</v>
      </c>
      <c r="F503" s="18">
        <v>1429.57</v>
      </c>
      <c r="G503" s="17">
        <v>0</v>
      </c>
      <c r="H503" s="17">
        <f t="shared" si="48"/>
        <v>1429.57</v>
      </c>
      <c r="I503" s="17">
        <f t="shared" si="49"/>
        <v>228.7312</v>
      </c>
      <c r="J503" s="17">
        <f t="shared" si="50"/>
        <v>1658.3011999999999</v>
      </c>
      <c r="K503" s="4" t="s">
        <v>1660</v>
      </c>
      <c r="L503" s="36" t="s">
        <v>1656</v>
      </c>
      <c r="M503" s="4" t="s">
        <v>1943</v>
      </c>
      <c r="N503" s="4" t="s">
        <v>1651</v>
      </c>
      <c r="O503" s="36" t="s">
        <v>1968</v>
      </c>
      <c r="P503" s="34" t="s">
        <v>1190</v>
      </c>
      <c r="Q503" s="4" t="e">
        <f>VLOOKUP(N503,Base!$E:$M,8,FALSE)</f>
        <v>#N/A</v>
      </c>
      <c r="R503" s="4" t="e">
        <f>VLOOKUP(O503,Base!$E:$M,8,FALSE)</f>
        <v>#N/A</v>
      </c>
      <c r="S503" s="4" t="e">
        <f>VLOOKUP(Q503,Base!$D:$M,9,FALSE)</f>
        <v>#N/A</v>
      </c>
      <c r="T503" s="4" t="s">
        <v>1651</v>
      </c>
      <c r="U503" s="4" t="s">
        <v>1943</v>
      </c>
    </row>
    <row r="504" spans="1:21" s="28" customFormat="1" x14ac:dyDescent="0.3">
      <c r="A504" s="15" t="s">
        <v>746</v>
      </c>
      <c r="B504" s="15" t="s">
        <v>1969</v>
      </c>
      <c r="C504" s="16" t="s">
        <v>1649</v>
      </c>
      <c r="D504" s="17">
        <v>8321.1</v>
      </c>
      <c r="E504" s="17">
        <v>3612.65</v>
      </c>
      <c r="F504" s="18">
        <v>11933.75</v>
      </c>
      <c r="G504" s="17">
        <v>0</v>
      </c>
      <c r="H504" s="17">
        <f t="shared" si="48"/>
        <v>11933.75</v>
      </c>
      <c r="I504" s="17">
        <f t="shared" si="49"/>
        <v>1909.4</v>
      </c>
      <c r="J504" s="17">
        <f t="shared" si="50"/>
        <v>13843.15</v>
      </c>
      <c r="K504" s="19" t="s">
        <v>718</v>
      </c>
      <c r="L504" s="32" t="s">
        <v>305</v>
      </c>
      <c r="M504" s="28" t="s">
        <v>1970</v>
      </c>
      <c r="N504" s="30" t="s">
        <v>1651</v>
      </c>
      <c r="O504" s="31" t="s">
        <v>362</v>
      </c>
      <c r="P504" s="20" t="s">
        <v>1653</v>
      </c>
      <c r="Q504" s="4" t="e">
        <f>VLOOKUP(N504,Base!$E:$M,8,FALSE)</f>
        <v>#N/A</v>
      </c>
      <c r="R504" s="4">
        <f>VLOOKUP(O504,Base!$E:$M,8,FALSE)</f>
        <v>2020</v>
      </c>
      <c r="T504" s="30" t="s">
        <v>1651</v>
      </c>
      <c r="U504" s="28" t="s">
        <v>1970</v>
      </c>
    </row>
    <row r="505" spans="1:21" x14ac:dyDescent="0.3">
      <c r="A505" s="15" t="s">
        <v>746</v>
      </c>
      <c r="B505" s="15" t="s">
        <v>1971</v>
      </c>
      <c r="C505" s="16" t="s">
        <v>1655</v>
      </c>
      <c r="D505" s="17">
        <v>1545.13</v>
      </c>
      <c r="E505" s="17">
        <v>750.55</v>
      </c>
      <c r="F505" s="18">
        <v>2295.69</v>
      </c>
      <c r="G505" s="17">
        <v>0</v>
      </c>
      <c r="H505" s="17">
        <f t="shared" si="48"/>
        <v>2295.69</v>
      </c>
      <c r="I505" s="17">
        <f t="shared" si="49"/>
        <v>367.31040000000002</v>
      </c>
      <c r="J505" s="17">
        <f t="shared" si="50"/>
        <v>2663.0003999999999</v>
      </c>
      <c r="K505" s="4" t="s">
        <v>797</v>
      </c>
      <c r="L505" s="36" t="s">
        <v>1656</v>
      </c>
      <c r="M505" s="4" t="s">
        <v>1940</v>
      </c>
      <c r="N505" s="4" t="s">
        <v>1651</v>
      </c>
      <c r="O505" s="36" t="s">
        <v>1972</v>
      </c>
      <c r="P505" s="34" t="s">
        <v>1190</v>
      </c>
      <c r="Q505" s="4" t="e">
        <f>VLOOKUP(N505,Base!$E:$M,8,FALSE)</f>
        <v>#N/A</v>
      </c>
      <c r="R505" s="4" t="e">
        <f>VLOOKUP(O505,Base!$E:$M,8,FALSE)</f>
        <v>#N/A</v>
      </c>
      <c r="S505" s="4" t="e">
        <f>VLOOKUP(Q505,Base!$D:$M,9,FALSE)</f>
        <v>#N/A</v>
      </c>
      <c r="T505" s="4" t="s">
        <v>1651</v>
      </c>
      <c r="U505" s="4" t="s">
        <v>1940</v>
      </c>
    </row>
    <row r="506" spans="1:21" x14ac:dyDescent="0.3">
      <c r="A506" s="15" t="s">
        <v>746</v>
      </c>
      <c r="B506" s="15" t="s">
        <v>1973</v>
      </c>
      <c r="C506" s="16" t="s">
        <v>1655</v>
      </c>
      <c r="D506" s="17">
        <v>962.19</v>
      </c>
      <c r="E506" s="17">
        <v>467.38</v>
      </c>
      <c r="F506" s="18">
        <v>1429.57</v>
      </c>
      <c r="G506" s="17">
        <v>0</v>
      </c>
      <c r="H506" s="17">
        <f t="shared" si="48"/>
        <v>1429.57</v>
      </c>
      <c r="I506" s="17">
        <f t="shared" si="49"/>
        <v>228.7312</v>
      </c>
      <c r="J506" s="17">
        <f t="shared" si="50"/>
        <v>1658.3011999999999</v>
      </c>
      <c r="K506" s="4" t="s">
        <v>1660</v>
      </c>
      <c r="L506" s="36" t="s">
        <v>1656</v>
      </c>
      <c r="M506" s="4" t="s">
        <v>1943</v>
      </c>
      <c r="N506" s="4" t="s">
        <v>1651</v>
      </c>
      <c r="O506" s="36" t="s">
        <v>1974</v>
      </c>
      <c r="P506" s="34" t="s">
        <v>1190</v>
      </c>
      <c r="Q506" s="4" t="e">
        <f>VLOOKUP(N506,Base!$E:$M,8,FALSE)</f>
        <v>#N/A</v>
      </c>
      <c r="R506" s="4" t="e">
        <f>VLOOKUP(O506,Base!$E:$M,8,FALSE)</f>
        <v>#N/A</v>
      </c>
      <c r="S506" s="4" t="e">
        <f>VLOOKUP(Q506,Base!$D:$M,9,FALSE)</f>
        <v>#N/A</v>
      </c>
      <c r="T506" s="4" t="s">
        <v>1651</v>
      </c>
      <c r="U506" s="4" t="s">
        <v>1943</v>
      </c>
    </row>
    <row r="507" spans="1:21" s="28" customFormat="1" x14ac:dyDescent="0.3">
      <c r="A507" s="15" t="s">
        <v>746</v>
      </c>
      <c r="B507" s="15" t="s">
        <v>1975</v>
      </c>
      <c r="C507" s="16" t="s">
        <v>1649</v>
      </c>
      <c r="D507" s="17">
        <v>8321.1</v>
      </c>
      <c r="E507" s="17">
        <v>3612.65</v>
      </c>
      <c r="F507" s="18">
        <v>11933.75</v>
      </c>
      <c r="G507" s="17">
        <v>0</v>
      </c>
      <c r="H507" s="17">
        <f t="shared" si="48"/>
        <v>11933.75</v>
      </c>
      <c r="I507" s="17">
        <f t="shared" si="49"/>
        <v>1909.4</v>
      </c>
      <c r="J507" s="17">
        <f t="shared" si="50"/>
        <v>13843.15</v>
      </c>
      <c r="K507" s="19" t="s">
        <v>718</v>
      </c>
      <c r="L507" s="32" t="s">
        <v>305</v>
      </c>
      <c r="M507" s="28" t="s">
        <v>1976</v>
      </c>
      <c r="N507" s="30" t="s">
        <v>1651</v>
      </c>
      <c r="O507" s="31" t="s">
        <v>388</v>
      </c>
      <c r="P507" s="20" t="s">
        <v>1653</v>
      </c>
      <c r="Q507" s="4" t="e">
        <f>VLOOKUP(N507,Base!$E:$M,8,FALSE)</f>
        <v>#N/A</v>
      </c>
      <c r="R507" s="4">
        <f>VLOOKUP(O507,Base!$E:$M,8,FALSE)</f>
        <v>2020</v>
      </c>
      <c r="T507" s="30" t="s">
        <v>1651</v>
      </c>
      <c r="U507" s="28" t="s">
        <v>1976</v>
      </c>
    </row>
    <row r="508" spans="1:21" x14ac:dyDescent="0.3">
      <c r="A508" s="15" t="s">
        <v>746</v>
      </c>
      <c r="B508" s="15" t="s">
        <v>1977</v>
      </c>
      <c r="C508" s="16" t="s">
        <v>1655</v>
      </c>
      <c r="D508" s="17">
        <v>1545.13</v>
      </c>
      <c r="E508" s="17">
        <v>750.55</v>
      </c>
      <c r="F508" s="18">
        <v>2295.69</v>
      </c>
      <c r="G508" s="17">
        <v>0</v>
      </c>
      <c r="H508" s="17">
        <f t="shared" si="48"/>
        <v>2295.69</v>
      </c>
      <c r="I508" s="17">
        <f t="shared" si="49"/>
        <v>367.31040000000002</v>
      </c>
      <c r="J508" s="17">
        <f t="shared" si="50"/>
        <v>2663.0003999999999</v>
      </c>
      <c r="K508" s="4" t="s">
        <v>797</v>
      </c>
      <c r="L508" s="36" t="s">
        <v>1656</v>
      </c>
      <c r="M508" s="4" t="s">
        <v>1940</v>
      </c>
      <c r="N508" s="4" t="s">
        <v>1651</v>
      </c>
      <c r="O508" s="36" t="s">
        <v>1978</v>
      </c>
      <c r="P508" s="34" t="s">
        <v>1190</v>
      </c>
      <c r="Q508" s="4" t="e">
        <f>VLOOKUP(N508,Base!$E:$M,8,FALSE)</f>
        <v>#N/A</v>
      </c>
      <c r="R508" s="4" t="e">
        <f>VLOOKUP(O508,Base!$E:$M,8,FALSE)</f>
        <v>#N/A</v>
      </c>
      <c r="S508" s="4" t="e">
        <f>VLOOKUP(Q508,Base!$D:$M,9,FALSE)</f>
        <v>#N/A</v>
      </c>
      <c r="T508" s="4" t="s">
        <v>1651</v>
      </c>
      <c r="U508" s="4" t="s">
        <v>1940</v>
      </c>
    </row>
    <row r="509" spans="1:21" x14ac:dyDescent="0.3">
      <c r="A509" s="15" t="s">
        <v>746</v>
      </c>
      <c r="B509" s="15" t="s">
        <v>1979</v>
      </c>
      <c r="C509" s="16" t="s">
        <v>1655</v>
      </c>
      <c r="D509" s="17">
        <v>962.19</v>
      </c>
      <c r="E509" s="17">
        <v>467.38</v>
      </c>
      <c r="F509" s="18">
        <v>1429.57</v>
      </c>
      <c r="G509" s="17">
        <v>0</v>
      </c>
      <c r="H509" s="17">
        <f t="shared" si="48"/>
        <v>1429.57</v>
      </c>
      <c r="I509" s="17">
        <f t="shared" si="49"/>
        <v>228.7312</v>
      </c>
      <c r="J509" s="17">
        <f t="shared" si="50"/>
        <v>1658.3011999999999</v>
      </c>
      <c r="K509" s="4" t="s">
        <v>1660</v>
      </c>
      <c r="L509" s="36" t="s">
        <v>1656</v>
      </c>
      <c r="M509" s="4" t="s">
        <v>1943</v>
      </c>
      <c r="N509" s="4" t="s">
        <v>1651</v>
      </c>
      <c r="O509" s="36" t="s">
        <v>1980</v>
      </c>
      <c r="P509" s="34" t="s">
        <v>1190</v>
      </c>
      <c r="Q509" s="4" t="e">
        <f>VLOOKUP(N509,Base!$E:$M,8,FALSE)</f>
        <v>#N/A</v>
      </c>
      <c r="R509" s="4" t="e">
        <f>VLOOKUP(O509,Base!$E:$M,8,FALSE)</f>
        <v>#N/A</v>
      </c>
      <c r="S509" s="4" t="e">
        <f>VLOOKUP(Q509,Base!$D:$M,9,FALSE)</f>
        <v>#N/A</v>
      </c>
      <c r="T509" s="4" t="s">
        <v>1651</v>
      </c>
      <c r="U509" s="4" t="s">
        <v>1943</v>
      </c>
    </row>
    <row r="510" spans="1:21" s="28" customFormat="1" x14ac:dyDescent="0.3">
      <c r="A510" s="15" t="s">
        <v>746</v>
      </c>
      <c r="B510" s="15" t="s">
        <v>1981</v>
      </c>
      <c r="C510" s="16" t="s">
        <v>1649</v>
      </c>
      <c r="D510" s="17">
        <v>8321.1</v>
      </c>
      <c r="E510" s="17">
        <v>3612.65</v>
      </c>
      <c r="F510" s="18">
        <v>11933.75</v>
      </c>
      <c r="G510" s="17">
        <v>0</v>
      </c>
      <c r="H510" s="17">
        <f t="shared" si="48"/>
        <v>11933.75</v>
      </c>
      <c r="I510" s="17">
        <f t="shared" si="49"/>
        <v>1909.4</v>
      </c>
      <c r="J510" s="17">
        <f t="shared" si="50"/>
        <v>13843.15</v>
      </c>
      <c r="K510" s="19" t="s">
        <v>718</v>
      </c>
      <c r="L510" s="32" t="s">
        <v>305</v>
      </c>
      <c r="M510" s="28" t="s">
        <v>1982</v>
      </c>
      <c r="N510" s="30" t="s">
        <v>1651</v>
      </c>
      <c r="O510" s="31" t="s">
        <v>382</v>
      </c>
      <c r="P510" s="20" t="s">
        <v>1653</v>
      </c>
      <c r="Q510" s="4" t="e">
        <f>VLOOKUP(N510,Base!$E:$M,8,FALSE)</f>
        <v>#N/A</v>
      </c>
      <c r="R510" s="4">
        <f>VLOOKUP(O510,Base!$E:$M,8,FALSE)</f>
        <v>2020</v>
      </c>
      <c r="T510" s="30" t="s">
        <v>1651</v>
      </c>
      <c r="U510" s="28" t="s">
        <v>1982</v>
      </c>
    </row>
    <row r="511" spans="1:21" x14ac:dyDescent="0.3">
      <c r="A511" s="15" t="s">
        <v>746</v>
      </c>
      <c r="B511" s="15" t="s">
        <v>1983</v>
      </c>
      <c r="C511" s="16" t="s">
        <v>1655</v>
      </c>
      <c r="D511" s="17">
        <v>1545.13</v>
      </c>
      <c r="E511" s="17">
        <v>750.55</v>
      </c>
      <c r="F511" s="18">
        <v>2295.69</v>
      </c>
      <c r="G511" s="17">
        <v>0</v>
      </c>
      <c r="H511" s="17">
        <f t="shared" si="48"/>
        <v>2295.69</v>
      </c>
      <c r="I511" s="17">
        <f t="shared" si="49"/>
        <v>367.31040000000002</v>
      </c>
      <c r="J511" s="17">
        <f t="shared" si="50"/>
        <v>2663.0003999999999</v>
      </c>
      <c r="K511" s="4" t="s">
        <v>797</v>
      </c>
      <c r="L511" s="36" t="s">
        <v>1656</v>
      </c>
      <c r="M511" s="4" t="s">
        <v>1940</v>
      </c>
      <c r="N511" s="4" t="s">
        <v>1651</v>
      </c>
      <c r="O511" s="36" t="s">
        <v>1984</v>
      </c>
      <c r="P511" s="34" t="s">
        <v>1190</v>
      </c>
      <c r="Q511" s="4" t="e">
        <f>VLOOKUP(N511,Base!$E:$M,8,FALSE)</f>
        <v>#N/A</v>
      </c>
      <c r="R511" s="4" t="e">
        <f>VLOOKUP(O511,Base!$E:$M,8,FALSE)</f>
        <v>#N/A</v>
      </c>
      <c r="S511" s="4" t="e">
        <f>VLOOKUP(Q511,Base!$D:$M,9,FALSE)</f>
        <v>#N/A</v>
      </c>
      <c r="T511" s="4" t="s">
        <v>1651</v>
      </c>
      <c r="U511" s="4" t="s">
        <v>1940</v>
      </c>
    </row>
    <row r="512" spans="1:21" x14ac:dyDescent="0.3">
      <c r="A512" s="15" t="s">
        <v>746</v>
      </c>
      <c r="B512" s="15" t="s">
        <v>1985</v>
      </c>
      <c r="C512" s="16" t="s">
        <v>1655</v>
      </c>
      <c r="D512" s="17">
        <v>962.19</v>
      </c>
      <c r="E512" s="17">
        <v>467.38</v>
      </c>
      <c r="F512" s="18">
        <v>1429.57</v>
      </c>
      <c r="G512" s="17">
        <v>0</v>
      </c>
      <c r="H512" s="17">
        <f t="shared" si="48"/>
        <v>1429.57</v>
      </c>
      <c r="I512" s="17">
        <f t="shared" si="49"/>
        <v>228.7312</v>
      </c>
      <c r="J512" s="17">
        <f t="shared" si="50"/>
        <v>1658.3011999999999</v>
      </c>
      <c r="K512" s="4" t="s">
        <v>1660</v>
      </c>
      <c r="L512" s="36" t="s">
        <v>1656</v>
      </c>
      <c r="M512" s="4" t="s">
        <v>1943</v>
      </c>
      <c r="N512" s="4" t="s">
        <v>1651</v>
      </c>
      <c r="O512" s="36" t="s">
        <v>1986</v>
      </c>
      <c r="P512" s="34" t="s">
        <v>1190</v>
      </c>
      <c r="Q512" s="4" t="e">
        <f>VLOOKUP(N512,Base!$E:$M,8,FALSE)</f>
        <v>#N/A</v>
      </c>
      <c r="R512" s="4" t="e">
        <f>VLOOKUP(O512,Base!$E:$M,8,FALSE)</f>
        <v>#N/A</v>
      </c>
      <c r="S512" s="4" t="e">
        <f>VLOOKUP(Q512,Base!$D:$M,9,FALSE)</f>
        <v>#N/A</v>
      </c>
      <c r="T512" s="4" t="s">
        <v>1651</v>
      </c>
      <c r="U512" s="4" t="s">
        <v>1943</v>
      </c>
    </row>
    <row r="513" spans="1:21" s="28" customFormat="1" x14ac:dyDescent="0.3">
      <c r="A513" s="15" t="s">
        <v>746</v>
      </c>
      <c r="B513" s="15" t="s">
        <v>1987</v>
      </c>
      <c r="C513" s="16" t="s">
        <v>1649</v>
      </c>
      <c r="D513" s="17">
        <v>8321.1</v>
      </c>
      <c r="E513" s="17">
        <v>3612.65</v>
      </c>
      <c r="F513" s="18">
        <v>11933.75</v>
      </c>
      <c r="G513" s="17">
        <v>0</v>
      </c>
      <c r="H513" s="17">
        <f t="shared" si="48"/>
        <v>11933.75</v>
      </c>
      <c r="I513" s="17">
        <f t="shared" si="49"/>
        <v>1909.4</v>
      </c>
      <c r="J513" s="17">
        <f t="shared" si="50"/>
        <v>13843.15</v>
      </c>
      <c r="K513" s="19" t="s">
        <v>718</v>
      </c>
      <c r="L513" s="32" t="s">
        <v>305</v>
      </c>
      <c r="M513" s="28" t="s">
        <v>1988</v>
      </c>
      <c r="N513" s="30" t="s">
        <v>1651</v>
      </c>
      <c r="O513" s="31" t="s">
        <v>332</v>
      </c>
      <c r="P513" s="20" t="s">
        <v>1653</v>
      </c>
      <c r="Q513" s="4" t="e">
        <f>VLOOKUP(N513,Base!$E:$M,8,FALSE)</f>
        <v>#N/A</v>
      </c>
      <c r="R513" s="4" t="str">
        <f>VLOOKUP(O513,Base!$E:$M,8,FALSE)</f>
        <v>2020</v>
      </c>
      <c r="T513" s="30" t="s">
        <v>1651</v>
      </c>
      <c r="U513" s="28" t="s">
        <v>1988</v>
      </c>
    </row>
    <row r="514" spans="1:21" x14ac:dyDescent="0.3">
      <c r="A514" s="15" t="s">
        <v>746</v>
      </c>
      <c r="B514" s="15" t="s">
        <v>1989</v>
      </c>
      <c r="C514" s="16" t="s">
        <v>1655</v>
      </c>
      <c r="D514" s="17">
        <v>1545.13</v>
      </c>
      <c r="E514" s="17">
        <v>750.55</v>
      </c>
      <c r="F514" s="18">
        <v>2295.69</v>
      </c>
      <c r="G514" s="17">
        <v>0</v>
      </c>
      <c r="H514" s="17">
        <f t="shared" si="48"/>
        <v>2295.69</v>
      </c>
      <c r="I514" s="17">
        <f t="shared" si="49"/>
        <v>367.31040000000002</v>
      </c>
      <c r="J514" s="17">
        <f t="shared" si="50"/>
        <v>2663.0003999999999</v>
      </c>
      <c r="K514" s="4" t="s">
        <v>797</v>
      </c>
      <c r="L514" s="36" t="s">
        <v>1656</v>
      </c>
      <c r="M514" s="4" t="s">
        <v>1940</v>
      </c>
      <c r="N514" s="4" t="s">
        <v>1651</v>
      </c>
      <c r="O514" s="36" t="s">
        <v>1990</v>
      </c>
      <c r="P514" s="34" t="s">
        <v>1190</v>
      </c>
      <c r="Q514" s="4" t="e">
        <f>VLOOKUP(N514,Base!$E:$M,8,FALSE)</f>
        <v>#N/A</v>
      </c>
      <c r="R514" s="4" t="e">
        <f>VLOOKUP(O514,Base!$E:$M,8,FALSE)</f>
        <v>#N/A</v>
      </c>
      <c r="S514" s="4" t="e">
        <f>VLOOKUP(Q514,Base!$D:$M,9,FALSE)</f>
        <v>#N/A</v>
      </c>
      <c r="T514" s="4" t="s">
        <v>1651</v>
      </c>
      <c r="U514" s="4" t="s">
        <v>1940</v>
      </c>
    </row>
    <row r="515" spans="1:21" x14ac:dyDescent="0.3">
      <c r="A515" s="15" t="s">
        <v>746</v>
      </c>
      <c r="B515" s="15" t="s">
        <v>1991</v>
      </c>
      <c r="C515" s="16" t="s">
        <v>1655</v>
      </c>
      <c r="D515" s="17">
        <v>962.19</v>
      </c>
      <c r="E515" s="17">
        <v>467.38</v>
      </c>
      <c r="F515" s="18">
        <v>1429.57</v>
      </c>
      <c r="G515" s="17">
        <v>0</v>
      </c>
      <c r="H515" s="17">
        <f t="shared" si="48"/>
        <v>1429.57</v>
      </c>
      <c r="I515" s="17">
        <f t="shared" si="49"/>
        <v>228.7312</v>
      </c>
      <c r="J515" s="17">
        <f t="shared" si="50"/>
        <v>1658.3011999999999</v>
      </c>
      <c r="K515" s="4" t="s">
        <v>1660</v>
      </c>
      <c r="L515" s="36" t="s">
        <v>1656</v>
      </c>
      <c r="M515" s="4" t="s">
        <v>1943</v>
      </c>
      <c r="N515" s="4" t="s">
        <v>1651</v>
      </c>
      <c r="O515" s="36" t="s">
        <v>1992</v>
      </c>
      <c r="P515" s="34" t="s">
        <v>1190</v>
      </c>
      <c r="Q515" s="4" t="e">
        <f>VLOOKUP(N515,Base!$E:$M,8,FALSE)</f>
        <v>#N/A</v>
      </c>
      <c r="R515" s="4" t="e">
        <f>VLOOKUP(O515,Base!$E:$M,8,FALSE)</f>
        <v>#N/A</v>
      </c>
      <c r="S515" s="4" t="e">
        <f>VLOOKUP(Q515,Base!$D:$M,9,FALSE)</f>
        <v>#N/A</v>
      </c>
      <c r="T515" s="4" t="s">
        <v>1651</v>
      </c>
      <c r="U515" s="4" t="s">
        <v>1943</v>
      </c>
    </row>
    <row r="516" spans="1:21" s="28" customFormat="1" ht="13.5" customHeight="1" x14ac:dyDescent="0.3">
      <c r="A516" s="15" t="s">
        <v>746</v>
      </c>
      <c r="B516" s="15" t="s">
        <v>1993</v>
      </c>
      <c r="C516" s="16" t="s">
        <v>1649</v>
      </c>
      <c r="D516" s="17">
        <v>8321.1</v>
      </c>
      <c r="E516" s="17">
        <v>3612.65</v>
      </c>
      <c r="F516" s="18">
        <v>11933.75</v>
      </c>
      <c r="G516" s="17">
        <v>0</v>
      </c>
      <c r="H516" s="17">
        <f>+F516+G516</f>
        <v>11933.75</v>
      </c>
      <c r="I516" s="17">
        <f>+H516*0.16</f>
        <v>1909.4</v>
      </c>
      <c r="J516" s="17">
        <f>+H516+I516</f>
        <v>13843.15</v>
      </c>
      <c r="K516" s="19" t="s">
        <v>718</v>
      </c>
      <c r="L516" s="32" t="s">
        <v>305</v>
      </c>
      <c r="M516" s="28" t="s">
        <v>1994</v>
      </c>
      <c r="N516" s="30" t="s">
        <v>1651</v>
      </c>
      <c r="O516" s="31" t="s">
        <v>304</v>
      </c>
      <c r="P516" s="20" t="s">
        <v>1653</v>
      </c>
      <c r="Q516" s="4" t="e">
        <f>VLOOKUP(N516,Base!$E:$M,8,FALSE)</f>
        <v>#N/A</v>
      </c>
      <c r="R516" s="4">
        <f>VLOOKUP(O516,Base!$E:$M,8,FALSE)</f>
        <v>2020</v>
      </c>
      <c r="T516" s="30" t="s">
        <v>1651</v>
      </c>
      <c r="U516" s="28" t="s">
        <v>1994</v>
      </c>
    </row>
    <row r="517" spans="1:21" x14ac:dyDescent="0.3">
      <c r="A517" s="15" t="s">
        <v>746</v>
      </c>
      <c r="B517" s="15" t="s">
        <v>1995</v>
      </c>
      <c r="C517" s="16" t="s">
        <v>1655</v>
      </c>
      <c r="D517" s="17">
        <v>1545.13</v>
      </c>
      <c r="E517" s="17">
        <v>750.55</v>
      </c>
      <c r="F517" s="18">
        <v>2295.69</v>
      </c>
      <c r="G517" s="17">
        <v>0</v>
      </c>
      <c r="H517" s="17">
        <f t="shared" ref="H517:H580" si="51">+F517+G517</f>
        <v>2295.69</v>
      </c>
      <c r="I517" s="17">
        <f t="shared" ref="I517:I580" si="52">+H517*0.16</f>
        <v>367.31040000000002</v>
      </c>
      <c r="J517" s="17">
        <f t="shared" ref="J517:J580" si="53">+H517+I517</f>
        <v>2663.0003999999999</v>
      </c>
      <c r="K517" s="4" t="s">
        <v>797</v>
      </c>
      <c r="L517" s="36" t="s">
        <v>1656</v>
      </c>
      <c r="M517" s="4" t="s">
        <v>1940</v>
      </c>
      <c r="N517" s="4" t="s">
        <v>1651</v>
      </c>
      <c r="O517" s="36" t="s">
        <v>1996</v>
      </c>
      <c r="P517" s="34" t="s">
        <v>1190</v>
      </c>
      <c r="Q517" s="4" t="e">
        <f>VLOOKUP(N517,Base!$E:$M,8,FALSE)</f>
        <v>#N/A</v>
      </c>
      <c r="R517" s="4" t="e">
        <f>VLOOKUP(O517,Base!$E:$M,8,FALSE)</f>
        <v>#N/A</v>
      </c>
      <c r="S517" s="4" t="e">
        <f>VLOOKUP(Q517,Base!$D:$M,9,FALSE)</f>
        <v>#N/A</v>
      </c>
      <c r="T517" s="4" t="s">
        <v>1651</v>
      </c>
      <c r="U517" s="4" t="s">
        <v>1940</v>
      </c>
    </row>
    <row r="518" spans="1:21" x14ac:dyDescent="0.3">
      <c r="A518" s="15" t="s">
        <v>746</v>
      </c>
      <c r="B518" s="15" t="s">
        <v>1997</v>
      </c>
      <c r="C518" s="16" t="s">
        <v>1655</v>
      </c>
      <c r="D518" s="17">
        <v>962.19</v>
      </c>
      <c r="E518" s="17">
        <v>467.38</v>
      </c>
      <c r="F518" s="18">
        <v>1429.57</v>
      </c>
      <c r="G518" s="17">
        <v>0</v>
      </c>
      <c r="H518" s="17">
        <f t="shared" si="51"/>
        <v>1429.57</v>
      </c>
      <c r="I518" s="17">
        <f t="shared" si="52"/>
        <v>228.7312</v>
      </c>
      <c r="J518" s="17">
        <f t="shared" si="53"/>
        <v>1658.3011999999999</v>
      </c>
      <c r="K518" s="4" t="s">
        <v>1660</v>
      </c>
      <c r="L518" s="36" t="s">
        <v>1656</v>
      </c>
      <c r="M518" s="4" t="s">
        <v>1943</v>
      </c>
      <c r="N518" s="4" t="s">
        <v>1651</v>
      </c>
      <c r="O518" s="36" t="s">
        <v>1998</v>
      </c>
      <c r="P518" s="34" t="s">
        <v>1190</v>
      </c>
      <c r="Q518" s="4" t="e">
        <f>VLOOKUP(N518,Base!$E:$M,8,FALSE)</f>
        <v>#N/A</v>
      </c>
      <c r="R518" s="4" t="e">
        <f>VLOOKUP(O518,Base!$E:$M,8,FALSE)</f>
        <v>#N/A</v>
      </c>
      <c r="S518" s="4" t="e">
        <f>VLOOKUP(Q518,Base!$D:$M,9,FALSE)</f>
        <v>#N/A</v>
      </c>
      <c r="T518" s="4" t="s">
        <v>1651</v>
      </c>
      <c r="U518" s="4" t="s">
        <v>1943</v>
      </c>
    </row>
    <row r="519" spans="1:21" s="28" customFormat="1" x14ac:dyDescent="0.3">
      <c r="A519" s="15" t="s">
        <v>746</v>
      </c>
      <c r="B519" s="15" t="s">
        <v>1999</v>
      </c>
      <c r="C519" s="16" t="s">
        <v>1649</v>
      </c>
      <c r="D519" s="17">
        <v>8321.1</v>
      </c>
      <c r="E519" s="17">
        <v>3612.65</v>
      </c>
      <c r="F519" s="18">
        <v>11933.75</v>
      </c>
      <c r="G519" s="17">
        <v>0</v>
      </c>
      <c r="H519" s="17">
        <f t="shared" si="51"/>
        <v>11933.75</v>
      </c>
      <c r="I519" s="17">
        <f t="shared" si="52"/>
        <v>1909.4</v>
      </c>
      <c r="J519" s="17">
        <f t="shared" si="53"/>
        <v>13843.15</v>
      </c>
      <c r="K519" s="19" t="s">
        <v>718</v>
      </c>
      <c r="L519" s="32" t="s">
        <v>305</v>
      </c>
      <c r="M519" s="28" t="s">
        <v>2000</v>
      </c>
      <c r="N519" s="30" t="s">
        <v>1651</v>
      </c>
      <c r="O519" s="31" t="s">
        <v>329</v>
      </c>
      <c r="P519" s="20" t="s">
        <v>1653</v>
      </c>
      <c r="Q519" s="4" t="e">
        <f>VLOOKUP(N519,Base!$E:$M,8,FALSE)</f>
        <v>#N/A</v>
      </c>
      <c r="R519" s="4">
        <f>VLOOKUP(O519,Base!$E:$M,8,FALSE)</f>
        <v>2020</v>
      </c>
      <c r="T519" s="30" t="s">
        <v>1651</v>
      </c>
      <c r="U519" s="28" t="s">
        <v>2000</v>
      </c>
    </row>
    <row r="520" spans="1:21" x14ac:dyDescent="0.3">
      <c r="A520" s="15" t="s">
        <v>746</v>
      </c>
      <c r="B520" s="15" t="s">
        <v>2001</v>
      </c>
      <c r="C520" s="16" t="s">
        <v>1655</v>
      </c>
      <c r="D520" s="17">
        <v>1545.13</v>
      </c>
      <c r="E520" s="17">
        <v>750.55</v>
      </c>
      <c r="F520" s="18">
        <v>2295.69</v>
      </c>
      <c r="G520" s="17">
        <v>0</v>
      </c>
      <c r="H520" s="17">
        <f t="shared" si="51"/>
        <v>2295.69</v>
      </c>
      <c r="I520" s="17">
        <f t="shared" si="52"/>
        <v>367.31040000000002</v>
      </c>
      <c r="J520" s="17">
        <f t="shared" si="53"/>
        <v>2663.0003999999999</v>
      </c>
      <c r="K520" s="4" t="s">
        <v>797</v>
      </c>
      <c r="L520" s="36" t="s">
        <v>1656</v>
      </c>
      <c r="M520" s="4" t="s">
        <v>1940</v>
      </c>
      <c r="N520" s="4" t="s">
        <v>1651</v>
      </c>
      <c r="O520" s="36" t="s">
        <v>2002</v>
      </c>
      <c r="P520" s="34" t="s">
        <v>1190</v>
      </c>
      <c r="Q520" s="4" t="e">
        <f>VLOOKUP(N520,Base!$E:$M,8,FALSE)</f>
        <v>#N/A</v>
      </c>
      <c r="R520" s="4" t="e">
        <f>VLOOKUP(O520,Base!$E:$M,8,FALSE)</f>
        <v>#N/A</v>
      </c>
      <c r="S520" s="4" t="e">
        <f>VLOOKUP(Q520,Base!$D:$M,9,FALSE)</f>
        <v>#N/A</v>
      </c>
      <c r="T520" s="4" t="s">
        <v>1651</v>
      </c>
      <c r="U520" s="4" t="s">
        <v>1940</v>
      </c>
    </row>
    <row r="521" spans="1:21" x14ac:dyDescent="0.3">
      <c r="A521" s="15" t="s">
        <v>746</v>
      </c>
      <c r="B521" s="15" t="s">
        <v>2003</v>
      </c>
      <c r="C521" s="16" t="s">
        <v>1655</v>
      </c>
      <c r="D521" s="17">
        <v>962.19</v>
      </c>
      <c r="E521" s="17">
        <v>467.38</v>
      </c>
      <c r="F521" s="18">
        <v>1429.57</v>
      </c>
      <c r="G521" s="17">
        <v>0</v>
      </c>
      <c r="H521" s="17">
        <f t="shared" si="51"/>
        <v>1429.57</v>
      </c>
      <c r="I521" s="17">
        <f t="shared" si="52"/>
        <v>228.7312</v>
      </c>
      <c r="J521" s="17">
        <f t="shared" si="53"/>
        <v>1658.3011999999999</v>
      </c>
      <c r="K521" s="4" t="s">
        <v>1660</v>
      </c>
      <c r="L521" s="36" t="s">
        <v>1656</v>
      </c>
      <c r="M521" s="4" t="s">
        <v>1943</v>
      </c>
      <c r="N521" s="4" t="s">
        <v>1651</v>
      </c>
      <c r="O521" s="36" t="s">
        <v>2004</v>
      </c>
      <c r="P521" s="34" t="s">
        <v>1190</v>
      </c>
      <c r="Q521" s="4" t="e">
        <f>VLOOKUP(N521,Base!$E:$M,8,FALSE)</f>
        <v>#N/A</v>
      </c>
      <c r="R521" s="4" t="e">
        <f>VLOOKUP(O521,Base!$E:$M,8,FALSE)</f>
        <v>#N/A</v>
      </c>
      <c r="S521" s="4" t="e">
        <f>VLOOKUP(Q521,Base!$D:$M,9,FALSE)</f>
        <v>#N/A</v>
      </c>
      <c r="T521" s="4" t="s">
        <v>1651</v>
      </c>
      <c r="U521" s="4" t="s">
        <v>1943</v>
      </c>
    </row>
    <row r="522" spans="1:21" s="28" customFormat="1" x14ac:dyDescent="0.3">
      <c r="A522" s="15" t="s">
        <v>746</v>
      </c>
      <c r="B522" s="15" t="s">
        <v>2005</v>
      </c>
      <c r="C522" s="16" t="s">
        <v>1649</v>
      </c>
      <c r="D522" s="17">
        <v>8321.1</v>
      </c>
      <c r="E522" s="17">
        <v>3612.65</v>
      </c>
      <c r="F522" s="18">
        <v>11933.75</v>
      </c>
      <c r="G522" s="17">
        <v>0</v>
      </c>
      <c r="H522" s="17">
        <f t="shared" si="51"/>
        <v>11933.75</v>
      </c>
      <c r="I522" s="17">
        <f t="shared" si="52"/>
        <v>1909.4</v>
      </c>
      <c r="J522" s="17">
        <f t="shared" si="53"/>
        <v>13843.15</v>
      </c>
      <c r="K522" s="19" t="s">
        <v>718</v>
      </c>
      <c r="L522" s="32" t="s">
        <v>305</v>
      </c>
      <c r="M522" s="28" t="s">
        <v>2006</v>
      </c>
      <c r="N522" s="30" t="s">
        <v>1651</v>
      </c>
      <c r="O522" s="31" t="s">
        <v>355</v>
      </c>
      <c r="P522" s="20" t="s">
        <v>1653</v>
      </c>
      <c r="Q522" s="4" t="e">
        <f>VLOOKUP(N522,Base!$E:$M,8,FALSE)</f>
        <v>#N/A</v>
      </c>
      <c r="R522" s="4">
        <f>VLOOKUP(O522,Base!$E:$M,8,FALSE)</f>
        <v>2020</v>
      </c>
      <c r="T522" s="30" t="s">
        <v>1651</v>
      </c>
      <c r="U522" s="28" t="s">
        <v>2006</v>
      </c>
    </row>
    <row r="523" spans="1:21" x14ac:dyDescent="0.3">
      <c r="A523" s="15" t="s">
        <v>746</v>
      </c>
      <c r="B523" s="15" t="s">
        <v>2007</v>
      </c>
      <c r="C523" s="16" t="s">
        <v>1655</v>
      </c>
      <c r="D523" s="17">
        <v>1545.13</v>
      </c>
      <c r="E523" s="17">
        <v>750.55</v>
      </c>
      <c r="F523" s="18">
        <v>2295.69</v>
      </c>
      <c r="G523" s="17">
        <v>0</v>
      </c>
      <c r="H523" s="17">
        <f t="shared" si="51"/>
        <v>2295.69</v>
      </c>
      <c r="I523" s="17">
        <f t="shared" si="52"/>
        <v>367.31040000000002</v>
      </c>
      <c r="J523" s="17">
        <f t="shared" si="53"/>
        <v>2663.0003999999999</v>
      </c>
      <c r="K523" s="4" t="s">
        <v>797</v>
      </c>
      <c r="L523" s="36" t="s">
        <v>1656</v>
      </c>
      <c r="M523" s="4" t="s">
        <v>1940</v>
      </c>
      <c r="N523" s="4" t="s">
        <v>1651</v>
      </c>
      <c r="O523" s="36" t="s">
        <v>2008</v>
      </c>
      <c r="P523" s="34" t="s">
        <v>1190</v>
      </c>
      <c r="Q523" s="4" t="e">
        <f>VLOOKUP(N523,Base!$E:$M,8,FALSE)</f>
        <v>#N/A</v>
      </c>
      <c r="R523" s="4" t="e">
        <f>VLOOKUP(O523,Base!$E:$M,8,FALSE)</f>
        <v>#N/A</v>
      </c>
      <c r="S523" s="4" t="e">
        <f>VLOOKUP(Q523,Base!$D:$M,9,FALSE)</f>
        <v>#N/A</v>
      </c>
      <c r="T523" s="4" t="s">
        <v>1651</v>
      </c>
      <c r="U523" s="4" t="s">
        <v>1940</v>
      </c>
    </row>
    <row r="524" spans="1:21" x14ac:dyDescent="0.3">
      <c r="A524" s="15" t="s">
        <v>746</v>
      </c>
      <c r="B524" s="15" t="s">
        <v>2009</v>
      </c>
      <c r="C524" s="16" t="s">
        <v>1655</v>
      </c>
      <c r="D524" s="17">
        <v>962.19</v>
      </c>
      <c r="E524" s="17">
        <v>467.38</v>
      </c>
      <c r="F524" s="18">
        <v>1429.57</v>
      </c>
      <c r="G524" s="17">
        <v>0</v>
      </c>
      <c r="H524" s="17">
        <f t="shared" si="51"/>
        <v>1429.57</v>
      </c>
      <c r="I524" s="17">
        <f t="shared" si="52"/>
        <v>228.7312</v>
      </c>
      <c r="J524" s="17">
        <f t="shared" si="53"/>
        <v>1658.3011999999999</v>
      </c>
      <c r="K524" s="4" t="s">
        <v>1660</v>
      </c>
      <c r="L524" s="36" t="s">
        <v>1656</v>
      </c>
      <c r="M524" s="4" t="s">
        <v>1943</v>
      </c>
      <c r="N524" s="4" t="s">
        <v>1651</v>
      </c>
      <c r="O524" s="36" t="s">
        <v>2010</v>
      </c>
      <c r="P524" s="34" t="s">
        <v>1190</v>
      </c>
      <c r="Q524" s="4" t="e">
        <f>VLOOKUP(N524,Base!$E:$M,8,FALSE)</f>
        <v>#N/A</v>
      </c>
      <c r="R524" s="4" t="e">
        <f>VLOOKUP(O524,Base!$E:$M,8,FALSE)</f>
        <v>#N/A</v>
      </c>
      <c r="S524" s="4" t="e">
        <f>VLOOKUP(Q524,Base!$D:$M,9,FALSE)</f>
        <v>#N/A</v>
      </c>
      <c r="T524" s="4" t="s">
        <v>1651</v>
      </c>
      <c r="U524" s="4" t="s">
        <v>1943</v>
      </c>
    </row>
    <row r="525" spans="1:21" s="28" customFormat="1" x14ac:dyDescent="0.3">
      <c r="A525" s="15" t="s">
        <v>746</v>
      </c>
      <c r="B525" s="15" t="s">
        <v>2011</v>
      </c>
      <c r="C525" s="16" t="s">
        <v>1649</v>
      </c>
      <c r="D525" s="17">
        <v>8321.1</v>
      </c>
      <c r="E525" s="17">
        <v>3612.65</v>
      </c>
      <c r="F525" s="18">
        <v>11933.75</v>
      </c>
      <c r="G525" s="17">
        <v>0</v>
      </c>
      <c r="H525" s="17">
        <f t="shared" si="51"/>
        <v>11933.75</v>
      </c>
      <c r="I525" s="17">
        <f t="shared" si="52"/>
        <v>1909.4</v>
      </c>
      <c r="J525" s="17">
        <f t="shared" si="53"/>
        <v>13843.15</v>
      </c>
      <c r="K525" s="19" t="s">
        <v>718</v>
      </c>
      <c r="L525" s="32" t="s">
        <v>305</v>
      </c>
      <c r="M525" s="28" t="s">
        <v>2012</v>
      </c>
      <c r="N525" s="30" t="s">
        <v>1651</v>
      </c>
      <c r="O525" s="31" t="s">
        <v>344</v>
      </c>
      <c r="P525" s="20" t="s">
        <v>1653</v>
      </c>
      <c r="Q525" s="4" t="e">
        <f>VLOOKUP(N525,Base!$E:$M,8,FALSE)</f>
        <v>#N/A</v>
      </c>
      <c r="R525" s="4">
        <f>VLOOKUP(O525,Base!$E:$M,8,FALSE)</f>
        <v>2020</v>
      </c>
      <c r="T525" s="30" t="s">
        <v>1651</v>
      </c>
      <c r="U525" s="28" t="s">
        <v>2012</v>
      </c>
    </row>
    <row r="526" spans="1:21" x14ac:dyDescent="0.3">
      <c r="A526" s="15" t="s">
        <v>746</v>
      </c>
      <c r="B526" s="15" t="s">
        <v>2013</v>
      </c>
      <c r="C526" s="16" t="s">
        <v>1655</v>
      </c>
      <c r="D526" s="17">
        <v>1545.13</v>
      </c>
      <c r="E526" s="17">
        <v>750.55</v>
      </c>
      <c r="F526" s="18">
        <v>2295.69</v>
      </c>
      <c r="G526" s="17">
        <v>0</v>
      </c>
      <c r="H526" s="17">
        <f t="shared" si="51"/>
        <v>2295.69</v>
      </c>
      <c r="I526" s="17">
        <f t="shared" si="52"/>
        <v>367.31040000000002</v>
      </c>
      <c r="J526" s="17">
        <f t="shared" si="53"/>
        <v>2663.0003999999999</v>
      </c>
      <c r="K526" s="4" t="s">
        <v>797</v>
      </c>
      <c r="L526" s="36" t="s">
        <v>1656</v>
      </c>
      <c r="M526" s="4" t="s">
        <v>1940</v>
      </c>
      <c r="N526" s="4" t="s">
        <v>1651</v>
      </c>
      <c r="O526" s="36" t="s">
        <v>2014</v>
      </c>
      <c r="P526" s="34" t="s">
        <v>1190</v>
      </c>
      <c r="Q526" s="4" t="e">
        <f>VLOOKUP(N526,Base!$E:$M,8,FALSE)</f>
        <v>#N/A</v>
      </c>
      <c r="R526" s="4" t="e">
        <f>VLOOKUP(O526,Base!$E:$M,8,FALSE)</f>
        <v>#N/A</v>
      </c>
      <c r="S526" s="4" t="e">
        <f>VLOOKUP(Q526,Base!$D:$M,9,FALSE)</f>
        <v>#N/A</v>
      </c>
      <c r="T526" s="4" t="s">
        <v>1651</v>
      </c>
      <c r="U526" s="4" t="s">
        <v>1940</v>
      </c>
    </row>
    <row r="527" spans="1:21" x14ac:dyDescent="0.3">
      <c r="A527" s="15" t="s">
        <v>746</v>
      </c>
      <c r="B527" s="15" t="s">
        <v>2015</v>
      </c>
      <c r="C527" s="16" t="s">
        <v>1655</v>
      </c>
      <c r="D527" s="17">
        <v>962.19</v>
      </c>
      <c r="E527" s="17">
        <v>467.38</v>
      </c>
      <c r="F527" s="18">
        <v>1429.57</v>
      </c>
      <c r="G527" s="17">
        <v>0</v>
      </c>
      <c r="H527" s="17">
        <f t="shared" si="51"/>
        <v>1429.57</v>
      </c>
      <c r="I527" s="17">
        <f t="shared" si="52"/>
        <v>228.7312</v>
      </c>
      <c r="J527" s="17">
        <f t="shared" si="53"/>
        <v>1658.3011999999999</v>
      </c>
      <c r="K527" s="4" t="s">
        <v>1660</v>
      </c>
      <c r="L527" s="36" t="s">
        <v>1656</v>
      </c>
      <c r="M527" s="4" t="s">
        <v>1943</v>
      </c>
      <c r="N527" s="4" t="s">
        <v>1651</v>
      </c>
      <c r="O527" s="36" t="s">
        <v>2016</v>
      </c>
      <c r="P527" s="34" t="s">
        <v>1190</v>
      </c>
      <c r="Q527" s="4" t="e">
        <f>VLOOKUP(N527,Base!$E:$M,8,FALSE)</f>
        <v>#N/A</v>
      </c>
      <c r="R527" s="4" t="e">
        <f>VLOOKUP(O527,Base!$E:$M,8,FALSE)</f>
        <v>#N/A</v>
      </c>
      <c r="S527" s="4" t="e">
        <f>VLOOKUP(Q527,Base!$D:$M,9,FALSE)</f>
        <v>#N/A</v>
      </c>
      <c r="T527" s="4" t="s">
        <v>1651</v>
      </c>
      <c r="U527" s="4" t="s">
        <v>1943</v>
      </c>
    </row>
    <row r="528" spans="1:21" s="28" customFormat="1" x14ac:dyDescent="0.3">
      <c r="A528" s="15" t="s">
        <v>746</v>
      </c>
      <c r="B528" s="15" t="s">
        <v>2017</v>
      </c>
      <c r="C528" s="16" t="s">
        <v>1649</v>
      </c>
      <c r="D528" s="17">
        <v>8321.1</v>
      </c>
      <c r="E528" s="17">
        <v>3612.65</v>
      </c>
      <c r="F528" s="18">
        <v>11933.75</v>
      </c>
      <c r="G528" s="17">
        <v>0</v>
      </c>
      <c r="H528" s="17">
        <f t="shared" si="51"/>
        <v>11933.75</v>
      </c>
      <c r="I528" s="17">
        <f t="shared" si="52"/>
        <v>1909.4</v>
      </c>
      <c r="J528" s="17">
        <f t="shared" si="53"/>
        <v>13843.15</v>
      </c>
      <c r="K528" s="19" t="s">
        <v>718</v>
      </c>
      <c r="L528" s="32" t="s">
        <v>305</v>
      </c>
      <c r="M528" s="28" t="s">
        <v>2018</v>
      </c>
      <c r="N528" s="30" t="s">
        <v>1651</v>
      </c>
      <c r="O528" s="31" t="s">
        <v>307</v>
      </c>
      <c r="P528" s="20" t="s">
        <v>1653</v>
      </c>
      <c r="Q528" s="4" t="e">
        <f>VLOOKUP(N528,Base!$E:$M,8,FALSE)</f>
        <v>#N/A</v>
      </c>
      <c r="R528" s="4">
        <f>VLOOKUP(O528,Base!$E:$M,8,FALSE)</f>
        <v>2020</v>
      </c>
      <c r="T528" s="30" t="s">
        <v>1651</v>
      </c>
      <c r="U528" s="28" t="s">
        <v>2018</v>
      </c>
    </row>
    <row r="529" spans="1:21" x14ac:dyDescent="0.3">
      <c r="A529" s="15" t="s">
        <v>746</v>
      </c>
      <c r="B529" s="15" t="s">
        <v>2019</v>
      </c>
      <c r="C529" s="16" t="s">
        <v>1655</v>
      </c>
      <c r="D529" s="17">
        <v>1545.13</v>
      </c>
      <c r="E529" s="17">
        <v>750.55</v>
      </c>
      <c r="F529" s="18">
        <v>2295.69</v>
      </c>
      <c r="G529" s="17">
        <v>0</v>
      </c>
      <c r="H529" s="17">
        <f t="shared" si="51"/>
        <v>2295.69</v>
      </c>
      <c r="I529" s="17">
        <f t="shared" si="52"/>
        <v>367.31040000000002</v>
      </c>
      <c r="J529" s="17">
        <f t="shared" si="53"/>
        <v>2663.0003999999999</v>
      </c>
      <c r="K529" s="4" t="s">
        <v>797</v>
      </c>
      <c r="L529" s="36" t="s">
        <v>1656</v>
      </c>
      <c r="M529" s="4" t="s">
        <v>1940</v>
      </c>
      <c r="N529" s="4" t="s">
        <v>1651</v>
      </c>
      <c r="O529" s="36" t="s">
        <v>2020</v>
      </c>
      <c r="P529" s="34" t="s">
        <v>1190</v>
      </c>
      <c r="Q529" s="4" t="e">
        <f>VLOOKUP(N529,Base!$E:$M,8,FALSE)</f>
        <v>#N/A</v>
      </c>
      <c r="R529" s="4" t="e">
        <f>VLOOKUP(O529,Base!$E:$M,8,FALSE)</f>
        <v>#N/A</v>
      </c>
      <c r="S529" s="4" t="e">
        <f>VLOOKUP(Q529,Base!$D:$M,9,FALSE)</f>
        <v>#N/A</v>
      </c>
      <c r="T529" s="4" t="s">
        <v>1651</v>
      </c>
      <c r="U529" s="4" t="s">
        <v>1940</v>
      </c>
    </row>
    <row r="530" spans="1:21" x14ac:dyDescent="0.3">
      <c r="A530" s="15" t="s">
        <v>746</v>
      </c>
      <c r="B530" s="15" t="s">
        <v>2021</v>
      </c>
      <c r="C530" s="16" t="s">
        <v>1655</v>
      </c>
      <c r="D530" s="17">
        <v>962.19</v>
      </c>
      <c r="E530" s="17">
        <v>467.38</v>
      </c>
      <c r="F530" s="18">
        <v>1429.57</v>
      </c>
      <c r="G530" s="17">
        <v>0</v>
      </c>
      <c r="H530" s="17">
        <f t="shared" si="51"/>
        <v>1429.57</v>
      </c>
      <c r="I530" s="17">
        <f t="shared" si="52"/>
        <v>228.7312</v>
      </c>
      <c r="J530" s="17">
        <f t="shared" si="53"/>
        <v>1658.3011999999999</v>
      </c>
      <c r="K530" s="4" t="s">
        <v>1660</v>
      </c>
      <c r="L530" s="36" t="s">
        <v>1656</v>
      </c>
      <c r="M530" s="4" t="s">
        <v>1943</v>
      </c>
      <c r="N530" s="4" t="s">
        <v>1651</v>
      </c>
      <c r="O530" s="36" t="s">
        <v>2022</v>
      </c>
      <c r="P530" s="34" t="s">
        <v>1190</v>
      </c>
      <c r="Q530" s="4" t="e">
        <f>VLOOKUP(N530,Base!$E:$M,8,FALSE)</f>
        <v>#N/A</v>
      </c>
      <c r="R530" s="4" t="e">
        <f>VLOOKUP(O530,Base!$E:$M,8,FALSE)</f>
        <v>#N/A</v>
      </c>
      <c r="S530" s="4" t="e">
        <f>VLOOKUP(Q530,Base!$D:$M,9,FALSE)</f>
        <v>#N/A</v>
      </c>
      <c r="T530" s="4" t="s">
        <v>1651</v>
      </c>
      <c r="U530" s="4" t="s">
        <v>1943</v>
      </c>
    </row>
    <row r="531" spans="1:21" s="28" customFormat="1" x14ac:dyDescent="0.3">
      <c r="A531" s="15" t="s">
        <v>746</v>
      </c>
      <c r="B531" s="15" t="s">
        <v>2023</v>
      </c>
      <c r="C531" s="16" t="s">
        <v>1649</v>
      </c>
      <c r="D531" s="17">
        <v>8321.1</v>
      </c>
      <c r="E531" s="17">
        <v>3612.65</v>
      </c>
      <c r="F531" s="18">
        <v>11933.75</v>
      </c>
      <c r="G531" s="17">
        <v>0</v>
      </c>
      <c r="H531" s="17">
        <f t="shared" si="51"/>
        <v>11933.75</v>
      </c>
      <c r="I531" s="17">
        <f t="shared" si="52"/>
        <v>1909.4</v>
      </c>
      <c r="J531" s="17">
        <f t="shared" si="53"/>
        <v>13843.15</v>
      </c>
      <c r="K531" s="19" t="s">
        <v>718</v>
      </c>
      <c r="L531" s="32" t="s">
        <v>305</v>
      </c>
      <c r="M531" s="28" t="s">
        <v>2024</v>
      </c>
      <c r="N531" s="30" t="s">
        <v>1651</v>
      </c>
      <c r="O531" s="31" t="s">
        <v>364</v>
      </c>
      <c r="P531" s="20" t="s">
        <v>1653</v>
      </c>
      <c r="Q531" s="4" t="e">
        <f>VLOOKUP(N531,Base!$E:$M,8,FALSE)</f>
        <v>#N/A</v>
      </c>
      <c r="R531" s="4">
        <f>VLOOKUP(O531,Base!$E:$M,8,FALSE)</f>
        <v>2020</v>
      </c>
      <c r="T531" s="30" t="s">
        <v>1651</v>
      </c>
      <c r="U531" s="28" t="s">
        <v>2024</v>
      </c>
    </row>
    <row r="532" spans="1:21" x14ac:dyDescent="0.3">
      <c r="A532" s="15" t="s">
        <v>746</v>
      </c>
      <c r="B532" s="15" t="s">
        <v>2025</v>
      </c>
      <c r="C532" s="16" t="s">
        <v>1655</v>
      </c>
      <c r="D532" s="17">
        <v>1545.13</v>
      </c>
      <c r="E532" s="17">
        <v>750.55</v>
      </c>
      <c r="F532" s="18">
        <v>2295.69</v>
      </c>
      <c r="G532" s="17">
        <v>0</v>
      </c>
      <c r="H532" s="17">
        <f t="shared" si="51"/>
        <v>2295.69</v>
      </c>
      <c r="I532" s="17">
        <f t="shared" si="52"/>
        <v>367.31040000000002</v>
      </c>
      <c r="J532" s="17">
        <f t="shared" si="53"/>
        <v>2663.0003999999999</v>
      </c>
      <c r="K532" s="4" t="s">
        <v>797</v>
      </c>
      <c r="L532" s="36" t="s">
        <v>1656</v>
      </c>
      <c r="M532" s="4" t="s">
        <v>1940</v>
      </c>
      <c r="N532" s="4" t="s">
        <v>1651</v>
      </c>
      <c r="O532" s="36" t="s">
        <v>2026</v>
      </c>
      <c r="P532" s="34" t="s">
        <v>1190</v>
      </c>
      <c r="Q532" s="4" t="e">
        <f>VLOOKUP(N532,Base!$E:$M,8,FALSE)</f>
        <v>#N/A</v>
      </c>
      <c r="R532" s="4" t="e">
        <f>VLOOKUP(O532,Base!$E:$M,8,FALSE)</f>
        <v>#N/A</v>
      </c>
      <c r="S532" s="4" t="e">
        <f>VLOOKUP(Q532,Base!$D:$M,9,FALSE)</f>
        <v>#N/A</v>
      </c>
      <c r="T532" s="4" t="s">
        <v>1651</v>
      </c>
      <c r="U532" s="4" t="s">
        <v>1940</v>
      </c>
    </row>
    <row r="533" spans="1:21" x14ac:dyDescent="0.3">
      <c r="A533" s="15" t="s">
        <v>746</v>
      </c>
      <c r="B533" s="15" t="s">
        <v>2027</v>
      </c>
      <c r="C533" s="16" t="s">
        <v>1655</v>
      </c>
      <c r="D533" s="17">
        <v>962.19</v>
      </c>
      <c r="E533" s="17">
        <v>467.38</v>
      </c>
      <c r="F533" s="18">
        <v>1429.57</v>
      </c>
      <c r="G533" s="17">
        <v>0</v>
      </c>
      <c r="H533" s="17">
        <f t="shared" si="51"/>
        <v>1429.57</v>
      </c>
      <c r="I533" s="17">
        <f t="shared" si="52"/>
        <v>228.7312</v>
      </c>
      <c r="J533" s="17">
        <f t="shared" si="53"/>
        <v>1658.3011999999999</v>
      </c>
      <c r="K533" s="4" t="s">
        <v>1660</v>
      </c>
      <c r="L533" s="36" t="s">
        <v>1656</v>
      </c>
      <c r="M533" s="4" t="s">
        <v>1943</v>
      </c>
      <c r="N533" s="4" t="s">
        <v>1651</v>
      </c>
      <c r="O533" s="36" t="s">
        <v>2028</v>
      </c>
      <c r="P533" s="34" t="s">
        <v>1190</v>
      </c>
      <c r="Q533" s="4" t="e">
        <f>VLOOKUP(N533,Base!$E:$M,8,FALSE)</f>
        <v>#N/A</v>
      </c>
      <c r="R533" s="4" t="e">
        <f>VLOOKUP(O533,Base!$E:$M,8,FALSE)</f>
        <v>#N/A</v>
      </c>
      <c r="S533" s="4" t="e">
        <f>VLOOKUP(Q533,Base!$D:$M,9,FALSE)</f>
        <v>#N/A</v>
      </c>
      <c r="T533" s="4" t="s">
        <v>1651</v>
      </c>
      <c r="U533" s="4" t="s">
        <v>1943</v>
      </c>
    </row>
    <row r="534" spans="1:21" s="28" customFormat="1" x14ac:dyDescent="0.3">
      <c r="A534" s="15" t="s">
        <v>746</v>
      </c>
      <c r="B534" s="15" t="s">
        <v>2029</v>
      </c>
      <c r="C534" s="16" t="s">
        <v>1649</v>
      </c>
      <c r="D534" s="17">
        <v>8321.1</v>
      </c>
      <c r="E534" s="17">
        <v>3612.65</v>
      </c>
      <c r="F534" s="18">
        <v>11933.75</v>
      </c>
      <c r="G534" s="17">
        <v>0</v>
      </c>
      <c r="H534" s="17">
        <f t="shared" si="51"/>
        <v>11933.75</v>
      </c>
      <c r="I534" s="17">
        <f t="shared" si="52"/>
        <v>1909.4</v>
      </c>
      <c r="J534" s="17">
        <f t="shared" si="53"/>
        <v>13843.15</v>
      </c>
      <c r="K534" s="19" t="s">
        <v>718</v>
      </c>
      <c r="L534" s="32" t="s">
        <v>305</v>
      </c>
      <c r="M534" s="28" t="s">
        <v>2030</v>
      </c>
      <c r="N534" s="30" t="s">
        <v>1651</v>
      </c>
      <c r="O534" s="31" t="s">
        <v>353</v>
      </c>
      <c r="P534" s="20" t="s">
        <v>1653</v>
      </c>
      <c r="Q534" s="4" t="e">
        <f>VLOOKUP(N534,Base!$E:$M,8,FALSE)</f>
        <v>#N/A</v>
      </c>
      <c r="R534" s="4" t="str">
        <f>VLOOKUP(O534,Base!$E:$M,8,FALSE)</f>
        <v>2020</v>
      </c>
      <c r="T534" s="30" t="s">
        <v>1651</v>
      </c>
      <c r="U534" s="28" t="s">
        <v>2030</v>
      </c>
    </row>
    <row r="535" spans="1:21" x14ac:dyDescent="0.3">
      <c r="A535" s="15" t="s">
        <v>746</v>
      </c>
      <c r="B535" s="15" t="s">
        <v>2031</v>
      </c>
      <c r="C535" s="16" t="s">
        <v>1655</v>
      </c>
      <c r="D535" s="17">
        <v>1545.13</v>
      </c>
      <c r="E535" s="17">
        <v>750.55</v>
      </c>
      <c r="F535" s="18">
        <v>2295.69</v>
      </c>
      <c r="G535" s="17">
        <v>0</v>
      </c>
      <c r="H535" s="17">
        <f t="shared" si="51"/>
        <v>2295.69</v>
      </c>
      <c r="I535" s="17">
        <f t="shared" si="52"/>
        <v>367.31040000000002</v>
      </c>
      <c r="J535" s="17">
        <f t="shared" si="53"/>
        <v>2663.0003999999999</v>
      </c>
      <c r="K535" s="4" t="s">
        <v>797</v>
      </c>
      <c r="L535" s="36" t="s">
        <v>1656</v>
      </c>
      <c r="M535" s="4" t="s">
        <v>1940</v>
      </c>
      <c r="N535" s="4" t="s">
        <v>1651</v>
      </c>
      <c r="O535" s="36" t="s">
        <v>2032</v>
      </c>
      <c r="P535" s="34" t="s">
        <v>1190</v>
      </c>
      <c r="Q535" s="4" t="e">
        <f>VLOOKUP(N535,Base!$E:$M,8,FALSE)</f>
        <v>#N/A</v>
      </c>
      <c r="R535" s="4" t="e">
        <f>VLOOKUP(O535,Base!$E:$M,8,FALSE)</f>
        <v>#N/A</v>
      </c>
      <c r="S535" s="4" t="e">
        <f>VLOOKUP(Q535,Base!$D:$M,9,FALSE)</f>
        <v>#N/A</v>
      </c>
      <c r="T535" s="4" t="s">
        <v>1651</v>
      </c>
      <c r="U535" s="4" t="s">
        <v>1940</v>
      </c>
    </row>
    <row r="536" spans="1:21" x14ac:dyDescent="0.3">
      <c r="A536" s="15" t="s">
        <v>746</v>
      </c>
      <c r="B536" s="15" t="s">
        <v>2033</v>
      </c>
      <c r="C536" s="16" t="s">
        <v>1655</v>
      </c>
      <c r="D536" s="17">
        <v>962.19</v>
      </c>
      <c r="E536" s="17">
        <v>467.38</v>
      </c>
      <c r="F536" s="18">
        <v>1429.57</v>
      </c>
      <c r="G536" s="17">
        <v>0</v>
      </c>
      <c r="H536" s="17">
        <f t="shared" si="51"/>
        <v>1429.57</v>
      </c>
      <c r="I536" s="17">
        <f t="shared" si="52"/>
        <v>228.7312</v>
      </c>
      <c r="J536" s="17">
        <f t="shared" si="53"/>
        <v>1658.3011999999999</v>
      </c>
      <c r="K536" s="4" t="s">
        <v>1660</v>
      </c>
      <c r="L536" s="36" t="s">
        <v>1656</v>
      </c>
      <c r="M536" s="4" t="s">
        <v>1943</v>
      </c>
      <c r="N536" s="4" t="s">
        <v>1651</v>
      </c>
      <c r="O536" s="36" t="s">
        <v>2034</v>
      </c>
      <c r="P536" s="34" t="s">
        <v>1190</v>
      </c>
      <c r="Q536" s="4" t="e">
        <f>VLOOKUP(N536,Base!$E:$M,8,FALSE)</f>
        <v>#N/A</v>
      </c>
      <c r="R536" s="4" t="e">
        <f>VLOOKUP(O536,Base!$E:$M,8,FALSE)</f>
        <v>#N/A</v>
      </c>
      <c r="S536" s="4" t="e">
        <f>VLOOKUP(Q536,Base!$D:$M,9,FALSE)</f>
        <v>#N/A</v>
      </c>
      <c r="T536" s="4" t="s">
        <v>1651</v>
      </c>
      <c r="U536" s="4" t="s">
        <v>1943</v>
      </c>
    </row>
    <row r="537" spans="1:21" s="28" customFormat="1" x14ac:dyDescent="0.3">
      <c r="A537" s="15" t="s">
        <v>746</v>
      </c>
      <c r="B537" s="15" t="s">
        <v>2035</v>
      </c>
      <c r="C537" s="16" t="s">
        <v>1649</v>
      </c>
      <c r="D537" s="17">
        <v>8321.1</v>
      </c>
      <c r="E537" s="17">
        <v>3612.65</v>
      </c>
      <c r="F537" s="18">
        <v>11933.75</v>
      </c>
      <c r="G537" s="17">
        <v>0</v>
      </c>
      <c r="H537" s="17">
        <f t="shared" si="51"/>
        <v>11933.75</v>
      </c>
      <c r="I537" s="17">
        <f t="shared" si="52"/>
        <v>1909.4</v>
      </c>
      <c r="J537" s="17">
        <f t="shared" si="53"/>
        <v>13843.15</v>
      </c>
      <c r="K537" s="19" t="s">
        <v>718</v>
      </c>
      <c r="L537" s="32" t="s">
        <v>305</v>
      </c>
      <c r="M537" s="28" t="s">
        <v>2036</v>
      </c>
      <c r="N537" s="30" t="s">
        <v>1651</v>
      </c>
      <c r="O537" s="31" t="s">
        <v>325</v>
      </c>
      <c r="P537" s="20" t="s">
        <v>1653</v>
      </c>
      <c r="Q537" s="4" t="e">
        <f>VLOOKUP(N537,Base!$E:$M,8,FALSE)</f>
        <v>#N/A</v>
      </c>
      <c r="R537" s="4">
        <f>VLOOKUP(O537,Base!$E:$M,8,FALSE)</f>
        <v>2020</v>
      </c>
      <c r="T537" s="30" t="s">
        <v>1651</v>
      </c>
      <c r="U537" s="28" t="s">
        <v>2036</v>
      </c>
    </row>
    <row r="538" spans="1:21" x14ac:dyDescent="0.3">
      <c r="A538" s="15" t="s">
        <v>746</v>
      </c>
      <c r="B538" s="15" t="s">
        <v>2037</v>
      </c>
      <c r="C538" s="16" t="s">
        <v>1655</v>
      </c>
      <c r="D538" s="17">
        <v>1545.13</v>
      </c>
      <c r="E538" s="17">
        <v>750.55</v>
      </c>
      <c r="F538" s="18">
        <v>2295.69</v>
      </c>
      <c r="G538" s="17">
        <v>0</v>
      </c>
      <c r="H538" s="17">
        <f t="shared" si="51"/>
        <v>2295.69</v>
      </c>
      <c r="I538" s="17">
        <f t="shared" si="52"/>
        <v>367.31040000000002</v>
      </c>
      <c r="J538" s="17">
        <f t="shared" si="53"/>
        <v>2663.0003999999999</v>
      </c>
      <c r="K538" s="4" t="s">
        <v>797</v>
      </c>
      <c r="L538" s="36" t="s">
        <v>1656</v>
      </c>
      <c r="M538" s="4" t="s">
        <v>1940</v>
      </c>
      <c r="N538" s="4" t="s">
        <v>1651</v>
      </c>
      <c r="O538" s="36" t="s">
        <v>2038</v>
      </c>
      <c r="P538" s="34" t="s">
        <v>1190</v>
      </c>
      <c r="Q538" s="4" t="e">
        <f>VLOOKUP(N538,Base!$E:$M,8,FALSE)</f>
        <v>#N/A</v>
      </c>
      <c r="R538" s="4" t="e">
        <f>VLOOKUP(O538,Base!$E:$M,8,FALSE)</f>
        <v>#N/A</v>
      </c>
      <c r="S538" s="4" t="e">
        <f>VLOOKUP(Q538,Base!$D:$M,9,FALSE)</f>
        <v>#N/A</v>
      </c>
      <c r="T538" s="4" t="s">
        <v>1651</v>
      </c>
      <c r="U538" s="4" t="s">
        <v>1940</v>
      </c>
    </row>
    <row r="539" spans="1:21" x14ac:dyDescent="0.3">
      <c r="A539" s="15" t="s">
        <v>746</v>
      </c>
      <c r="B539" s="15" t="s">
        <v>2039</v>
      </c>
      <c r="C539" s="16" t="s">
        <v>1655</v>
      </c>
      <c r="D539" s="17">
        <v>962.19</v>
      </c>
      <c r="E539" s="17">
        <v>467.38</v>
      </c>
      <c r="F539" s="18">
        <v>1429.57</v>
      </c>
      <c r="G539" s="17">
        <v>0</v>
      </c>
      <c r="H539" s="17">
        <f t="shared" si="51"/>
        <v>1429.57</v>
      </c>
      <c r="I539" s="17">
        <f t="shared" si="52"/>
        <v>228.7312</v>
      </c>
      <c r="J539" s="17">
        <f t="shared" si="53"/>
        <v>1658.3011999999999</v>
      </c>
      <c r="K539" s="4" t="s">
        <v>1660</v>
      </c>
      <c r="L539" s="36" t="s">
        <v>1656</v>
      </c>
      <c r="M539" s="4" t="s">
        <v>1943</v>
      </c>
      <c r="N539" s="4" t="s">
        <v>1651</v>
      </c>
      <c r="O539" s="36" t="s">
        <v>2040</v>
      </c>
      <c r="P539" s="34" t="s">
        <v>1190</v>
      </c>
      <c r="Q539" s="4" t="e">
        <f>VLOOKUP(N539,Base!$E:$M,8,FALSE)</f>
        <v>#N/A</v>
      </c>
      <c r="R539" s="4" t="e">
        <f>VLOOKUP(O539,Base!$E:$M,8,FALSE)</f>
        <v>#N/A</v>
      </c>
      <c r="S539" s="4" t="e">
        <f>VLOOKUP(Q539,Base!$D:$M,9,FALSE)</f>
        <v>#N/A</v>
      </c>
      <c r="T539" s="4" t="s">
        <v>1651</v>
      </c>
      <c r="U539" s="4" t="s">
        <v>1943</v>
      </c>
    </row>
    <row r="540" spans="1:21" s="28" customFormat="1" x14ac:dyDescent="0.3">
      <c r="A540" s="15" t="s">
        <v>746</v>
      </c>
      <c r="B540" s="15" t="s">
        <v>2041</v>
      </c>
      <c r="C540" s="16" t="s">
        <v>1649</v>
      </c>
      <c r="D540" s="17">
        <v>8321.1</v>
      </c>
      <c r="E540" s="17">
        <v>3612.65</v>
      </c>
      <c r="F540" s="18">
        <v>11933.75</v>
      </c>
      <c r="G540" s="17">
        <v>0</v>
      </c>
      <c r="H540" s="17">
        <f t="shared" si="51"/>
        <v>11933.75</v>
      </c>
      <c r="I540" s="17">
        <f t="shared" si="52"/>
        <v>1909.4</v>
      </c>
      <c r="J540" s="17">
        <f t="shared" si="53"/>
        <v>13843.15</v>
      </c>
      <c r="K540" s="19" t="s">
        <v>718</v>
      </c>
      <c r="L540" s="32" t="s">
        <v>305</v>
      </c>
      <c r="M540" s="28" t="s">
        <v>2042</v>
      </c>
      <c r="N540" s="30" t="s">
        <v>1651</v>
      </c>
      <c r="O540" s="31" t="s">
        <v>372</v>
      </c>
      <c r="P540" s="20" t="s">
        <v>1653</v>
      </c>
      <c r="Q540" s="4" t="e">
        <f>VLOOKUP(N540,Base!$E:$M,8,FALSE)</f>
        <v>#N/A</v>
      </c>
      <c r="R540" s="4">
        <f>VLOOKUP(O540,Base!$E:$M,8,FALSE)</f>
        <v>2020</v>
      </c>
      <c r="T540" s="30" t="s">
        <v>1651</v>
      </c>
      <c r="U540" s="28" t="s">
        <v>2042</v>
      </c>
    </row>
    <row r="541" spans="1:21" x14ac:dyDescent="0.3">
      <c r="A541" s="15" t="s">
        <v>746</v>
      </c>
      <c r="B541" s="15" t="s">
        <v>2043</v>
      </c>
      <c r="C541" s="16" t="s">
        <v>1655</v>
      </c>
      <c r="D541" s="17">
        <v>1545.13</v>
      </c>
      <c r="E541" s="17">
        <v>750.55</v>
      </c>
      <c r="F541" s="18">
        <v>2295.69</v>
      </c>
      <c r="G541" s="17">
        <v>0</v>
      </c>
      <c r="H541" s="17">
        <f t="shared" si="51"/>
        <v>2295.69</v>
      </c>
      <c r="I541" s="17">
        <f t="shared" si="52"/>
        <v>367.31040000000002</v>
      </c>
      <c r="J541" s="17">
        <f t="shared" si="53"/>
        <v>2663.0003999999999</v>
      </c>
      <c r="K541" s="4" t="s">
        <v>797</v>
      </c>
      <c r="L541" s="36" t="s">
        <v>1656</v>
      </c>
      <c r="M541" s="4" t="s">
        <v>1940</v>
      </c>
      <c r="N541" s="4" t="s">
        <v>1651</v>
      </c>
      <c r="O541" s="36" t="s">
        <v>2044</v>
      </c>
      <c r="P541" s="34" t="s">
        <v>1190</v>
      </c>
      <c r="Q541" s="4" t="e">
        <f>VLOOKUP(N541,Base!$E:$M,8,FALSE)</f>
        <v>#N/A</v>
      </c>
      <c r="R541" s="4" t="e">
        <f>VLOOKUP(O541,Base!$E:$M,8,FALSE)</f>
        <v>#N/A</v>
      </c>
      <c r="S541" s="4" t="e">
        <f>VLOOKUP(Q541,Base!$D:$M,9,FALSE)</f>
        <v>#N/A</v>
      </c>
      <c r="T541" s="4" t="s">
        <v>1651</v>
      </c>
      <c r="U541" s="4" t="s">
        <v>1940</v>
      </c>
    </row>
    <row r="542" spans="1:21" x14ac:dyDescent="0.3">
      <c r="A542" s="15" t="s">
        <v>746</v>
      </c>
      <c r="B542" s="15" t="s">
        <v>2045</v>
      </c>
      <c r="C542" s="16" t="s">
        <v>1655</v>
      </c>
      <c r="D542" s="17">
        <v>962.19</v>
      </c>
      <c r="E542" s="17">
        <v>467.38</v>
      </c>
      <c r="F542" s="18">
        <v>1429.57</v>
      </c>
      <c r="G542" s="17">
        <v>0</v>
      </c>
      <c r="H542" s="17">
        <f t="shared" si="51"/>
        <v>1429.57</v>
      </c>
      <c r="I542" s="17">
        <f t="shared" si="52"/>
        <v>228.7312</v>
      </c>
      <c r="J542" s="17">
        <f t="shared" si="53"/>
        <v>1658.3011999999999</v>
      </c>
      <c r="K542" s="4" t="s">
        <v>1660</v>
      </c>
      <c r="L542" s="36" t="s">
        <v>1656</v>
      </c>
      <c r="M542" s="4" t="s">
        <v>1943</v>
      </c>
      <c r="N542" s="4" t="s">
        <v>1651</v>
      </c>
      <c r="O542" s="36" t="s">
        <v>2046</v>
      </c>
      <c r="P542" s="34" t="s">
        <v>1190</v>
      </c>
      <c r="Q542" s="4" t="e">
        <f>VLOOKUP(N542,Base!$E:$M,8,FALSE)</f>
        <v>#N/A</v>
      </c>
      <c r="R542" s="4" t="e">
        <f>VLOOKUP(O542,Base!$E:$M,8,FALSE)</f>
        <v>#N/A</v>
      </c>
      <c r="S542" s="4" t="e">
        <f>VLOOKUP(Q542,Base!$D:$M,9,FALSE)</f>
        <v>#N/A</v>
      </c>
      <c r="T542" s="4" t="s">
        <v>1651</v>
      </c>
      <c r="U542" s="4" t="s">
        <v>1943</v>
      </c>
    </row>
    <row r="543" spans="1:21" s="28" customFormat="1" x14ac:dyDescent="0.3">
      <c r="A543" s="15" t="s">
        <v>746</v>
      </c>
      <c r="B543" s="15" t="s">
        <v>2047</v>
      </c>
      <c r="C543" s="16" t="s">
        <v>1649</v>
      </c>
      <c r="D543" s="17">
        <v>8321.1</v>
      </c>
      <c r="E543" s="17">
        <v>3612.65</v>
      </c>
      <c r="F543" s="18">
        <v>11933.75</v>
      </c>
      <c r="G543" s="17">
        <v>0</v>
      </c>
      <c r="H543" s="17">
        <f t="shared" si="51"/>
        <v>11933.75</v>
      </c>
      <c r="I543" s="17">
        <f t="shared" si="52"/>
        <v>1909.4</v>
      </c>
      <c r="J543" s="17">
        <f t="shared" si="53"/>
        <v>13843.15</v>
      </c>
      <c r="K543" s="19" t="s">
        <v>718</v>
      </c>
      <c r="L543" s="32" t="s">
        <v>305</v>
      </c>
      <c r="M543" s="28" t="s">
        <v>2048</v>
      </c>
      <c r="N543" s="30" t="s">
        <v>1651</v>
      </c>
      <c r="O543" s="31" t="s">
        <v>350</v>
      </c>
      <c r="P543" s="20" t="s">
        <v>1653</v>
      </c>
      <c r="Q543" s="4" t="e">
        <f>VLOOKUP(N543,Base!$E:$M,8,FALSE)</f>
        <v>#N/A</v>
      </c>
      <c r="R543" s="4" t="str">
        <f>VLOOKUP(O543,Base!$E:$M,8,FALSE)</f>
        <v>2020</v>
      </c>
      <c r="T543" s="30" t="s">
        <v>1651</v>
      </c>
      <c r="U543" s="28" t="s">
        <v>2048</v>
      </c>
    </row>
    <row r="544" spans="1:21" x14ac:dyDescent="0.3">
      <c r="A544" s="15" t="s">
        <v>746</v>
      </c>
      <c r="B544" s="15" t="s">
        <v>2049</v>
      </c>
      <c r="C544" s="16" t="s">
        <v>1655</v>
      </c>
      <c r="D544" s="17">
        <v>1545.13</v>
      </c>
      <c r="E544" s="17">
        <v>750.55</v>
      </c>
      <c r="F544" s="18">
        <v>2295.69</v>
      </c>
      <c r="G544" s="17">
        <v>0</v>
      </c>
      <c r="H544" s="17">
        <f t="shared" si="51"/>
        <v>2295.69</v>
      </c>
      <c r="I544" s="17">
        <f t="shared" si="52"/>
        <v>367.31040000000002</v>
      </c>
      <c r="J544" s="17">
        <f t="shared" si="53"/>
        <v>2663.0003999999999</v>
      </c>
      <c r="K544" s="4" t="s">
        <v>797</v>
      </c>
      <c r="L544" s="36" t="s">
        <v>1656</v>
      </c>
      <c r="M544" s="4" t="s">
        <v>1940</v>
      </c>
      <c r="N544" s="4" t="s">
        <v>1651</v>
      </c>
      <c r="O544" s="36" t="s">
        <v>2050</v>
      </c>
      <c r="P544" s="34" t="s">
        <v>1190</v>
      </c>
      <c r="Q544" s="4" t="e">
        <f>VLOOKUP(N544,Base!$E:$M,8,FALSE)</f>
        <v>#N/A</v>
      </c>
      <c r="R544" s="4" t="e">
        <f>VLOOKUP(O544,Base!$E:$M,8,FALSE)</f>
        <v>#N/A</v>
      </c>
      <c r="S544" s="4" t="e">
        <f>VLOOKUP(Q544,Base!$D:$M,9,FALSE)</f>
        <v>#N/A</v>
      </c>
      <c r="T544" s="4" t="s">
        <v>1651</v>
      </c>
      <c r="U544" s="4" t="s">
        <v>1940</v>
      </c>
    </row>
    <row r="545" spans="1:21" x14ac:dyDescent="0.3">
      <c r="A545" s="15" t="s">
        <v>746</v>
      </c>
      <c r="B545" s="15" t="s">
        <v>2051</v>
      </c>
      <c r="C545" s="16" t="s">
        <v>1655</v>
      </c>
      <c r="D545" s="17">
        <v>962.19</v>
      </c>
      <c r="E545" s="17">
        <v>467.38</v>
      </c>
      <c r="F545" s="18">
        <v>1429.57</v>
      </c>
      <c r="G545" s="17">
        <v>0</v>
      </c>
      <c r="H545" s="17">
        <f t="shared" si="51"/>
        <v>1429.57</v>
      </c>
      <c r="I545" s="17">
        <f t="shared" si="52"/>
        <v>228.7312</v>
      </c>
      <c r="J545" s="17">
        <f t="shared" si="53"/>
        <v>1658.3011999999999</v>
      </c>
      <c r="K545" s="4" t="s">
        <v>1660</v>
      </c>
      <c r="L545" s="36" t="s">
        <v>1656</v>
      </c>
      <c r="M545" s="4" t="s">
        <v>1943</v>
      </c>
      <c r="N545" s="4" t="s">
        <v>1651</v>
      </c>
      <c r="O545" s="36" t="s">
        <v>2052</v>
      </c>
      <c r="P545" s="34" t="s">
        <v>1190</v>
      </c>
      <c r="Q545" s="4" t="e">
        <f>VLOOKUP(N545,Base!$E:$M,8,FALSE)</f>
        <v>#N/A</v>
      </c>
      <c r="R545" s="4" t="e">
        <f>VLOOKUP(O545,Base!$E:$M,8,FALSE)</f>
        <v>#N/A</v>
      </c>
      <c r="S545" s="4" t="e">
        <f>VLOOKUP(Q545,Base!$D:$M,9,FALSE)</f>
        <v>#N/A</v>
      </c>
      <c r="T545" s="4" t="s">
        <v>1651</v>
      </c>
      <c r="U545" s="4" t="s">
        <v>1943</v>
      </c>
    </row>
    <row r="546" spans="1:21" s="28" customFormat="1" x14ac:dyDescent="0.3">
      <c r="A546" s="15" t="s">
        <v>746</v>
      </c>
      <c r="B546" s="15" t="s">
        <v>2053</v>
      </c>
      <c r="C546" s="16" t="s">
        <v>1649</v>
      </c>
      <c r="D546" s="17">
        <v>8321.1</v>
      </c>
      <c r="E546" s="17">
        <v>3612.65</v>
      </c>
      <c r="F546" s="18">
        <v>11933.75</v>
      </c>
      <c r="G546" s="17">
        <v>0</v>
      </c>
      <c r="H546" s="17">
        <f t="shared" si="51"/>
        <v>11933.75</v>
      </c>
      <c r="I546" s="17">
        <f t="shared" si="52"/>
        <v>1909.4</v>
      </c>
      <c r="J546" s="17">
        <f t="shared" si="53"/>
        <v>13843.15</v>
      </c>
      <c r="K546" s="19" t="s">
        <v>718</v>
      </c>
      <c r="L546" s="32" t="s">
        <v>305</v>
      </c>
      <c r="M546" s="28" t="s">
        <v>2054</v>
      </c>
      <c r="N546" s="30" t="s">
        <v>1651</v>
      </c>
      <c r="O546" s="31" t="s">
        <v>346</v>
      </c>
      <c r="P546" s="20" t="s">
        <v>1653</v>
      </c>
      <c r="Q546" s="4" t="e">
        <f>VLOOKUP(N546,Base!$E:$M,8,FALSE)</f>
        <v>#N/A</v>
      </c>
      <c r="R546" s="4">
        <f>VLOOKUP(O546,Base!$E:$M,8,FALSE)</f>
        <v>2020</v>
      </c>
      <c r="T546" s="30" t="s">
        <v>1651</v>
      </c>
      <c r="U546" s="28" t="s">
        <v>2054</v>
      </c>
    </row>
    <row r="547" spans="1:21" x14ac:dyDescent="0.3">
      <c r="A547" s="15" t="s">
        <v>746</v>
      </c>
      <c r="B547" s="15" t="s">
        <v>2055</v>
      </c>
      <c r="C547" s="16" t="s">
        <v>1655</v>
      </c>
      <c r="D547" s="17">
        <v>1545.13</v>
      </c>
      <c r="E547" s="17">
        <v>750.55</v>
      </c>
      <c r="F547" s="18">
        <v>2295.69</v>
      </c>
      <c r="G547" s="17">
        <v>0</v>
      </c>
      <c r="H547" s="17">
        <f t="shared" si="51"/>
        <v>2295.69</v>
      </c>
      <c r="I547" s="17">
        <f t="shared" si="52"/>
        <v>367.31040000000002</v>
      </c>
      <c r="J547" s="17">
        <f t="shared" si="53"/>
        <v>2663.0003999999999</v>
      </c>
      <c r="K547" s="4" t="s">
        <v>797</v>
      </c>
      <c r="L547" s="36" t="s">
        <v>1656</v>
      </c>
      <c r="M547" s="4" t="s">
        <v>1940</v>
      </c>
      <c r="N547" s="4" t="s">
        <v>1651</v>
      </c>
      <c r="O547" s="36" t="s">
        <v>2056</v>
      </c>
      <c r="P547" s="34" t="s">
        <v>1190</v>
      </c>
      <c r="Q547" s="4" t="e">
        <f>VLOOKUP(N547,Base!$E:$M,8,FALSE)</f>
        <v>#N/A</v>
      </c>
      <c r="R547" s="4" t="e">
        <f>VLOOKUP(O547,Base!$E:$M,8,FALSE)</f>
        <v>#N/A</v>
      </c>
      <c r="S547" s="4" t="e">
        <f>VLOOKUP(Q547,Base!$D:$M,9,FALSE)</f>
        <v>#N/A</v>
      </c>
      <c r="T547" s="4" t="s">
        <v>1651</v>
      </c>
      <c r="U547" s="4" t="s">
        <v>1940</v>
      </c>
    </row>
    <row r="548" spans="1:21" x14ac:dyDescent="0.3">
      <c r="A548" s="15" t="s">
        <v>746</v>
      </c>
      <c r="B548" s="15" t="s">
        <v>2057</v>
      </c>
      <c r="C548" s="16" t="s">
        <v>1655</v>
      </c>
      <c r="D548" s="17">
        <v>962.19</v>
      </c>
      <c r="E548" s="17">
        <v>467.38</v>
      </c>
      <c r="F548" s="18">
        <v>1429.57</v>
      </c>
      <c r="G548" s="17">
        <v>0</v>
      </c>
      <c r="H548" s="17">
        <f t="shared" si="51"/>
        <v>1429.57</v>
      </c>
      <c r="I548" s="17">
        <f t="shared" si="52"/>
        <v>228.7312</v>
      </c>
      <c r="J548" s="17">
        <f t="shared" si="53"/>
        <v>1658.3011999999999</v>
      </c>
      <c r="K548" s="4" t="s">
        <v>1660</v>
      </c>
      <c r="L548" s="36" t="s">
        <v>1656</v>
      </c>
      <c r="M548" s="4" t="s">
        <v>1943</v>
      </c>
      <c r="N548" s="4" t="s">
        <v>1651</v>
      </c>
      <c r="O548" s="36" t="s">
        <v>2058</v>
      </c>
      <c r="P548" s="34" t="s">
        <v>1190</v>
      </c>
      <c r="Q548" s="4" t="e">
        <f>VLOOKUP(N548,Base!$E:$M,8,FALSE)</f>
        <v>#N/A</v>
      </c>
      <c r="R548" s="4" t="e">
        <f>VLOOKUP(O548,Base!$E:$M,8,FALSE)</f>
        <v>#N/A</v>
      </c>
      <c r="S548" s="4" t="e">
        <f>VLOOKUP(Q548,Base!$D:$M,9,FALSE)</f>
        <v>#N/A</v>
      </c>
      <c r="T548" s="4" t="s">
        <v>1651</v>
      </c>
      <c r="U548" s="4" t="s">
        <v>1943</v>
      </c>
    </row>
    <row r="549" spans="1:21" s="28" customFormat="1" x14ac:dyDescent="0.3">
      <c r="A549" s="15" t="s">
        <v>746</v>
      </c>
      <c r="B549" s="15" t="s">
        <v>2059</v>
      </c>
      <c r="C549" s="16" t="s">
        <v>1649</v>
      </c>
      <c r="D549" s="17">
        <v>8321.1</v>
      </c>
      <c r="E549" s="17">
        <v>3612.65</v>
      </c>
      <c r="F549" s="18">
        <v>11933.75</v>
      </c>
      <c r="G549" s="17">
        <v>0</v>
      </c>
      <c r="H549" s="17">
        <f t="shared" si="51"/>
        <v>11933.75</v>
      </c>
      <c r="I549" s="17">
        <f t="shared" si="52"/>
        <v>1909.4</v>
      </c>
      <c r="J549" s="17">
        <f t="shared" si="53"/>
        <v>13843.15</v>
      </c>
      <c r="K549" s="19" t="s">
        <v>718</v>
      </c>
      <c r="L549" s="32" t="s">
        <v>305</v>
      </c>
      <c r="M549" s="28" t="s">
        <v>2060</v>
      </c>
      <c r="N549" s="30" t="s">
        <v>1651</v>
      </c>
      <c r="O549" s="31" t="s">
        <v>334</v>
      </c>
      <c r="P549" s="20" t="s">
        <v>1653</v>
      </c>
      <c r="Q549" s="4" t="e">
        <f>VLOOKUP(N549,Base!$E:$M,8,FALSE)</f>
        <v>#N/A</v>
      </c>
      <c r="R549" s="4">
        <f>VLOOKUP(O549,Base!$E:$M,8,FALSE)</f>
        <v>2020</v>
      </c>
      <c r="T549" s="30" t="s">
        <v>1651</v>
      </c>
      <c r="U549" s="28" t="s">
        <v>2060</v>
      </c>
    </row>
    <row r="550" spans="1:21" x14ac:dyDescent="0.3">
      <c r="A550" s="15" t="s">
        <v>746</v>
      </c>
      <c r="B550" s="15" t="s">
        <v>2061</v>
      </c>
      <c r="C550" s="16" t="s">
        <v>1655</v>
      </c>
      <c r="D550" s="17">
        <v>1545.13</v>
      </c>
      <c r="E550" s="17">
        <v>750.55</v>
      </c>
      <c r="F550" s="18">
        <v>2295.69</v>
      </c>
      <c r="G550" s="17">
        <v>0</v>
      </c>
      <c r="H550" s="17">
        <f t="shared" si="51"/>
        <v>2295.69</v>
      </c>
      <c r="I550" s="17">
        <f t="shared" si="52"/>
        <v>367.31040000000002</v>
      </c>
      <c r="J550" s="17">
        <f t="shared" si="53"/>
        <v>2663.0003999999999</v>
      </c>
      <c r="K550" s="4" t="s">
        <v>797</v>
      </c>
      <c r="L550" s="36" t="s">
        <v>1656</v>
      </c>
      <c r="M550" s="4" t="s">
        <v>1940</v>
      </c>
      <c r="N550" s="4" t="s">
        <v>1651</v>
      </c>
      <c r="O550" s="36" t="s">
        <v>2062</v>
      </c>
      <c r="P550" s="34" t="s">
        <v>1190</v>
      </c>
      <c r="Q550" s="4" t="e">
        <f>VLOOKUP(N550,Base!$E:$M,8,FALSE)</f>
        <v>#N/A</v>
      </c>
      <c r="R550" s="4" t="e">
        <f>VLOOKUP(O550,Base!$E:$M,8,FALSE)</f>
        <v>#N/A</v>
      </c>
      <c r="S550" s="4" t="e">
        <f>VLOOKUP(Q550,Base!$D:$M,9,FALSE)</f>
        <v>#N/A</v>
      </c>
      <c r="T550" s="4" t="s">
        <v>1651</v>
      </c>
      <c r="U550" s="4" t="s">
        <v>1940</v>
      </c>
    </row>
    <row r="551" spans="1:21" x14ac:dyDescent="0.3">
      <c r="A551" s="15" t="s">
        <v>746</v>
      </c>
      <c r="B551" s="15" t="s">
        <v>2063</v>
      </c>
      <c r="C551" s="16" t="s">
        <v>1655</v>
      </c>
      <c r="D551" s="17">
        <v>962.19</v>
      </c>
      <c r="E551" s="17">
        <v>467.38</v>
      </c>
      <c r="F551" s="18">
        <v>1429.57</v>
      </c>
      <c r="G551" s="17">
        <v>0</v>
      </c>
      <c r="H551" s="17">
        <f t="shared" si="51"/>
        <v>1429.57</v>
      </c>
      <c r="I551" s="17">
        <f t="shared" si="52"/>
        <v>228.7312</v>
      </c>
      <c r="J551" s="17">
        <f t="shared" si="53"/>
        <v>1658.3011999999999</v>
      </c>
      <c r="K551" s="4" t="s">
        <v>1660</v>
      </c>
      <c r="L551" s="36" t="s">
        <v>1656</v>
      </c>
      <c r="M551" s="4" t="s">
        <v>1943</v>
      </c>
      <c r="N551" s="4" t="s">
        <v>1651</v>
      </c>
      <c r="O551" s="36" t="s">
        <v>2064</v>
      </c>
      <c r="P551" s="34" t="s">
        <v>1190</v>
      </c>
      <c r="Q551" s="4" t="e">
        <f>VLOOKUP(N551,Base!$E:$M,8,FALSE)</f>
        <v>#N/A</v>
      </c>
      <c r="R551" s="4" t="e">
        <f>VLOOKUP(O551,Base!$E:$M,8,FALSE)</f>
        <v>#N/A</v>
      </c>
      <c r="S551" s="4" t="e">
        <f>VLOOKUP(Q551,Base!$D:$M,9,FALSE)</f>
        <v>#N/A</v>
      </c>
      <c r="T551" s="4" t="s">
        <v>1651</v>
      </c>
      <c r="U551" s="4" t="s">
        <v>1943</v>
      </c>
    </row>
    <row r="552" spans="1:21" s="28" customFormat="1" x14ac:dyDescent="0.3">
      <c r="A552" s="15" t="s">
        <v>746</v>
      </c>
      <c r="B552" s="15" t="s">
        <v>2065</v>
      </c>
      <c r="C552" s="16" t="s">
        <v>1649</v>
      </c>
      <c r="D552" s="17">
        <v>8321.1</v>
      </c>
      <c r="E552" s="17">
        <v>3612.65</v>
      </c>
      <c r="F552" s="18">
        <v>11933.75</v>
      </c>
      <c r="G552" s="17">
        <v>0</v>
      </c>
      <c r="H552" s="17">
        <f t="shared" si="51"/>
        <v>11933.75</v>
      </c>
      <c r="I552" s="17">
        <f t="shared" si="52"/>
        <v>1909.4</v>
      </c>
      <c r="J552" s="17">
        <f t="shared" si="53"/>
        <v>13843.15</v>
      </c>
      <c r="K552" s="19" t="s">
        <v>718</v>
      </c>
      <c r="L552" s="32" t="s">
        <v>305</v>
      </c>
      <c r="M552" s="28" t="s">
        <v>2066</v>
      </c>
      <c r="N552" s="30" t="s">
        <v>1651</v>
      </c>
      <c r="O552" s="31" t="s">
        <v>336</v>
      </c>
      <c r="P552" s="20" t="s">
        <v>1653</v>
      </c>
      <c r="Q552" s="4" t="e">
        <f>VLOOKUP(N552,Base!$E:$M,8,FALSE)</f>
        <v>#N/A</v>
      </c>
      <c r="R552" s="4">
        <f>VLOOKUP(O552,Base!$E:$M,8,FALSE)</f>
        <v>2020</v>
      </c>
      <c r="T552" s="30" t="s">
        <v>1651</v>
      </c>
      <c r="U552" s="28" t="s">
        <v>2066</v>
      </c>
    </row>
    <row r="553" spans="1:21" x14ac:dyDescent="0.3">
      <c r="A553" s="15" t="s">
        <v>746</v>
      </c>
      <c r="B553" s="15" t="s">
        <v>2067</v>
      </c>
      <c r="C553" s="16" t="s">
        <v>1655</v>
      </c>
      <c r="D553" s="17">
        <v>1545.13</v>
      </c>
      <c r="E553" s="17">
        <v>750.55</v>
      </c>
      <c r="F553" s="18">
        <v>2295.69</v>
      </c>
      <c r="G553" s="17">
        <v>0</v>
      </c>
      <c r="H553" s="17">
        <f t="shared" si="51"/>
        <v>2295.69</v>
      </c>
      <c r="I553" s="17">
        <f t="shared" si="52"/>
        <v>367.31040000000002</v>
      </c>
      <c r="J553" s="17">
        <f t="shared" si="53"/>
        <v>2663.0003999999999</v>
      </c>
      <c r="K553" s="4" t="s">
        <v>797</v>
      </c>
      <c r="L553" s="36" t="s">
        <v>1656</v>
      </c>
      <c r="M553" s="4" t="s">
        <v>1940</v>
      </c>
      <c r="N553" s="4" t="s">
        <v>1651</v>
      </c>
      <c r="O553" s="36" t="s">
        <v>2068</v>
      </c>
      <c r="P553" s="34" t="s">
        <v>1190</v>
      </c>
      <c r="Q553" s="4" t="e">
        <f>VLOOKUP(N553,Base!$E:$M,8,FALSE)</f>
        <v>#N/A</v>
      </c>
      <c r="R553" s="4" t="e">
        <f>VLOOKUP(O553,Base!$E:$M,8,FALSE)</f>
        <v>#N/A</v>
      </c>
      <c r="S553" s="4" t="e">
        <f>VLOOKUP(Q553,Base!$D:$M,9,FALSE)</f>
        <v>#N/A</v>
      </c>
      <c r="T553" s="4" t="s">
        <v>1651</v>
      </c>
      <c r="U553" s="4" t="s">
        <v>1940</v>
      </c>
    </row>
    <row r="554" spans="1:21" x14ac:dyDescent="0.3">
      <c r="A554" s="15" t="s">
        <v>746</v>
      </c>
      <c r="B554" s="15" t="s">
        <v>2069</v>
      </c>
      <c r="C554" s="16" t="s">
        <v>1655</v>
      </c>
      <c r="D554" s="17">
        <v>962.19</v>
      </c>
      <c r="E554" s="17">
        <v>467.38</v>
      </c>
      <c r="F554" s="18">
        <v>1429.57</v>
      </c>
      <c r="G554" s="17">
        <v>0</v>
      </c>
      <c r="H554" s="17">
        <f t="shared" si="51"/>
        <v>1429.57</v>
      </c>
      <c r="I554" s="17">
        <f t="shared" si="52"/>
        <v>228.7312</v>
      </c>
      <c r="J554" s="17">
        <f t="shared" si="53"/>
        <v>1658.3011999999999</v>
      </c>
      <c r="K554" s="4" t="s">
        <v>1660</v>
      </c>
      <c r="L554" s="36" t="s">
        <v>1656</v>
      </c>
      <c r="M554" s="4" t="s">
        <v>1943</v>
      </c>
      <c r="N554" s="4" t="s">
        <v>1651</v>
      </c>
      <c r="O554" s="36" t="s">
        <v>2070</v>
      </c>
      <c r="P554" s="34" t="s">
        <v>1190</v>
      </c>
      <c r="Q554" s="4" t="e">
        <f>VLOOKUP(N554,Base!$E:$M,8,FALSE)</f>
        <v>#N/A</v>
      </c>
      <c r="R554" s="4" t="e">
        <f>VLOOKUP(O554,Base!$E:$M,8,FALSE)</f>
        <v>#N/A</v>
      </c>
      <c r="S554" s="4" t="e">
        <f>VLOOKUP(Q554,Base!$D:$M,9,FALSE)</f>
        <v>#N/A</v>
      </c>
      <c r="T554" s="4" t="s">
        <v>1651</v>
      </c>
      <c r="U554" s="4" t="s">
        <v>1943</v>
      </c>
    </row>
    <row r="555" spans="1:21" s="28" customFormat="1" x14ac:dyDescent="0.3">
      <c r="A555" s="15" t="s">
        <v>746</v>
      </c>
      <c r="B555" s="15" t="s">
        <v>2071</v>
      </c>
      <c r="C555" s="16" t="s">
        <v>1649</v>
      </c>
      <c r="D555" s="17">
        <v>8321.1</v>
      </c>
      <c r="E555" s="17">
        <v>3612.65</v>
      </c>
      <c r="F555" s="18">
        <v>11933.75</v>
      </c>
      <c r="G555" s="17">
        <v>0</v>
      </c>
      <c r="H555" s="17">
        <f t="shared" si="51"/>
        <v>11933.75</v>
      </c>
      <c r="I555" s="17">
        <f t="shared" si="52"/>
        <v>1909.4</v>
      </c>
      <c r="J555" s="17">
        <f t="shared" si="53"/>
        <v>13843.15</v>
      </c>
      <c r="K555" s="19" t="s">
        <v>718</v>
      </c>
      <c r="L555" s="32" t="s">
        <v>305</v>
      </c>
      <c r="M555" s="28" t="s">
        <v>2072</v>
      </c>
      <c r="N555" s="30" t="s">
        <v>1651</v>
      </c>
      <c r="O555" s="31" t="s">
        <v>313</v>
      </c>
      <c r="P555" s="20" t="s">
        <v>1653</v>
      </c>
      <c r="Q555" s="4" t="e">
        <f>VLOOKUP(N555,Base!$E:$M,8,FALSE)</f>
        <v>#N/A</v>
      </c>
      <c r="R555" s="4">
        <f>VLOOKUP(O555,Base!$E:$M,8,FALSE)</f>
        <v>2020</v>
      </c>
      <c r="T555" s="30" t="s">
        <v>1651</v>
      </c>
      <c r="U555" s="28" t="s">
        <v>2072</v>
      </c>
    </row>
    <row r="556" spans="1:21" x14ac:dyDescent="0.3">
      <c r="A556" s="15" t="s">
        <v>746</v>
      </c>
      <c r="B556" s="15" t="s">
        <v>2073</v>
      </c>
      <c r="C556" s="16" t="s">
        <v>1655</v>
      </c>
      <c r="D556" s="17">
        <v>1545.13</v>
      </c>
      <c r="E556" s="17">
        <v>750.55</v>
      </c>
      <c r="F556" s="18">
        <v>2295.69</v>
      </c>
      <c r="G556" s="17">
        <v>0</v>
      </c>
      <c r="H556" s="17">
        <f t="shared" si="51"/>
        <v>2295.69</v>
      </c>
      <c r="I556" s="17">
        <f t="shared" si="52"/>
        <v>367.31040000000002</v>
      </c>
      <c r="J556" s="17">
        <f t="shared" si="53"/>
        <v>2663.0003999999999</v>
      </c>
      <c r="K556" s="4" t="s">
        <v>797</v>
      </c>
      <c r="L556" s="36" t="s">
        <v>1656</v>
      </c>
      <c r="M556" s="4" t="s">
        <v>1940</v>
      </c>
      <c r="N556" s="4" t="s">
        <v>1651</v>
      </c>
      <c r="O556" s="36" t="s">
        <v>2074</v>
      </c>
      <c r="P556" s="34" t="s">
        <v>1190</v>
      </c>
      <c r="Q556" s="4" t="e">
        <f>VLOOKUP(N556,Base!$E:$M,8,FALSE)</f>
        <v>#N/A</v>
      </c>
      <c r="R556" s="4" t="e">
        <f>VLOOKUP(O556,Base!$E:$M,8,FALSE)</f>
        <v>#N/A</v>
      </c>
      <c r="S556" s="4" t="e">
        <f>VLOOKUP(Q556,Base!$D:$M,9,FALSE)</f>
        <v>#N/A</v>
      </c>
      <c r="T556" s="4" t="s">
        <v>1651</v>
      </c>
      <c r="U556" s="4" t="s">
        <v>1940</v>
      </c>
    </row>
    <row r="557" spans="1:21" x14ac:dyDescent="0.3">
      <c r="A557" s="15" t="s">
        <v>746</v>
      </c>
      <c r="B557" s="15" t="s">
        <v>2075</v>
      </c>
      <c r="C557" s="16" t="s">
        <v>1655</v>
      </c>
      <c r="D557" s="17">
        <v>962.19</v>
      </c>
      <c r="E557" s="17">
        <v>467.38</v>
      </c>
      <c r="F557" s="18">
        <v>1429.57</v>
      </c>
      <c r="G557" s="17">
        <v>0</v>
      </c>
      <c r="H557" s="17">
        <f t="shared" si="51"/>
        <v>1429.57</v>
      </c>
      <c r="I557" s="17">
        <f t="shared" si="52"/>
        <v>228.7312</v>
      </c>
      <c r="J557" s="17">
        <f t="shared" si="53"/>
        <v>1658.3011999999999</v>
      </c>
      <c r="K557" s="4" t="s">
        <v>1660</v>
      </c>
      <c r="L557" s="36" t="s">
        <v>1656</v>
      </c>
      <c r="M557" s="4" t="s">
        <v>1943</v>
      </c>
      <c r="N557" s="4" t="s">
        <v>1651</v>
      </c>
      <c r="O557" s="36" t="s">
        <v>2076</v>
      </c>
      <c r="P557" s="34" t="s">
        <v>1190</v>
      </c>
      <c r="Q557" s="4" t="e">
        <f>VLOOKUP(N557,Base!$E:$M,8,FALSE)</f>
        <v>#N/A</v>
      </c>
      <c r="R557" s="4" t="e">
        <f>VLOOKUP(O557,Base!$E:$M,8,FALSE)</f>
        <v>#N/A</v>
      </c>
      <c r="S557" s="4" t="e">
        <f>VLOOKUP(Q557,Base!$D:$M,9,FALSE)</f>
        <v>#N/A</v>
      </c>
      <c r="T557" s="4" t="s">
        <v>1651</v>
      </c>
      <c r="U557" s="4" t="s">
        <v>1943</v>
      </c>
    </row>
    <row r="558" spans="1:21" s="28" customFormat="1" x14ac:dyDescent="0.3">
      <c r="A558" s="15" t="s">
        <v>746</v>
      </c>
      <c r="B558" s="15" t="s">
        <v>2077</v>
      </c>
      <c r="C558" s="16" t="s">
        <v>1649</v>
      </c>
      <c r="D558" s="17">
        <v>8321.1</v>
      </c>
      <c r="E558" s="17">
        <v>3612.65</v>
      </c>
      <c r="F558" s="18">
        <v>11933.75</v>
      </c>
      <c r="G558" s="17">
        <v>0</v>
      </c>
      <c r="H558" s="17">
        <f t="shared" si="51"/>
        <v>11933.75</v>
      </c>
      <c r="I558" s="17">
        <f t="shared" si="52"/>
        <v>1909.4</v>
      </c>
      <c r="J558" s="17">
        <f t="shared" si="53"/>
        <v>13843.15</v>
      </c>
      <c r="K558" s="19" t="s">
        <v>718</v>
      </c>
      <c r="L558" s="32" t="s">
        <v>305</v>
      </c>
      <c r="M558" s="28" t="s">
        <v>2078</v>
      </c>
      <c r="N558" s="30" t="s">
        <v>1651</v>
      </c>
      <c r="O558" s="31" t="s">
        <v>390</v>
      </c>
      <c r="P558" s="20" t="s">
        <v>1653</v>
      </c>
      <c r="Q558" s="4" t="e">
        <f>VLOOKUP(N558,Base!$E:$M,8,FALSE)</f>
        <v>#N/A</v>
      </c>
      <c r="R558" s="4">
        <f>VLOOKUP(O558,Base!$E:$M,8,FALSE)</f>
        <v>2020</v>
      </c>
      <c r="T558" s="30" t="s">
        <v>1651</v>
      </c>
      <c r="U558" s="28" t="s">
        <v>2078</v>
      </c>
    </row>
    <row r="559" spans="1:21" x14ac:dyDescent="0.3">
      <c r="A559" s="15" t="s">
        <v>746</v>
      </c>
      <c r="B559" s="15" t="s">
        <v>2079</v>
      </c>
      <c r="C559" s="16" t="s">
        <v>1655</v>
      </c>
      <c r="D559" s="17">
        <v>1545.13</v>
      </c>
      <c r="E559" s="17">
        <v>750.55</v>
      </c>
      <c r="F559" s="18">
        <v>2295.69</v>
      </c>
      <c r="G559" s="17">
        <v>0</v>
      </c>
      <c r="H559" s="17">
        <f t="shared" si="51"/>
        <v>2295.69</v>
      </c>
      <c r="I559" s="17">
        <f t="shared" si="52"/>
        <v>367.31040000000002</v>
      </c>
      <c r="J559" s="17">
        <f t="shared" si="53"/>
        <v>2663.0003999999999</v>
      </c>
      <c r="K559" s="4" t="s">
        <v>797</v>
      </c>
      <c r="L559" s="36" t="s">
        <v>1656</v>
      </c>
      <c r="M559" s="4" t="s">
        <v>1940</v>
      </c>
      <c r="N559" s="4" t="s">
        <v>1651</v>
      </c>
      <c r="O559" s="36" t="s">
        <v>2080</v>
      </c>
      <c r="P559" s="34" t="s">
        <v>1190</v>
      </c>
      <c r="Q559" s="4" t="e">
        <f>VLOOKUP(N559,Base!$E:$M,8,FALSE)</f>
        <v>#N/A</v>
      </c>
      <c r="R559" s="4" t="e">
        <f>VLOOKUP(O559,Base!$E:$M,8,FALSE)</f>
        <v>#N/A</v>
      </c>
      <c r="S559" s="4" t="e">
        <f>VLOOKUP(Q559,Base!$D:$M,9,FALSE)</f>
        <v>#N/A</v>
      </c>
      <c r="T559" s="4" t="s">
        <v>1651</v>
      </c>
      <c r="U559" s="4" t="s">
        <v>1940</v>
      </c>
    </row>
    <row r="560" spans="1:21" x14ac:dyDescent="0.3">
      <c r="A560" s="15" t="s">
        <v>746</v>
      </c>
      <c r="B560" s="15" t="s">
        <v>2081</v>
      </c>
      <c r="C560" s="16" t="s">
        <v>1655</v>
      </c>
      <c r="D560" s="17">
        <v>962.19</v>
      </c>
      <c r="E560" s="17">
        <v>467.38</v>
      </c>
      <c r="F560" s="18">
        <v>1429.57</v>
      </c>
      <c r="G560" s="17">
        <v>0</v>
      </c>
      <c r="H560" s="17">
        <f t="shared" si="51"/>
        <v>1429.57</v>
      </c>
      <c r="I560" s="17">
        <f t="shared" si="52"/>
        <v>228.7312</v>
      </c>
      <c r="J560" s="17">
        <f t="shared" si="53"/>
        <v>1658.3011999999999</v>
      </c>
      <c r="K560" s="4" t="s">
        <v>1660</v>
      </c>
      <c r="L560" s="36" t="s">
        <v>1656</v>
      </c>
      <c r="M560" s="4" t="s">
        <v>1943</v>
      </c>
      <c r="N560" s="4" t="s">
        <v>1651</v>
      </c>
      <c r="O560" s="36" t="s">
        <v>2082</v>
      </c>
      <c r="P560" s="34" t="s">
        <v>1190</v>
      </c>
      <c r="Q560" s="4" t="e">
        <f>VLOOKUP(N560,Base!$E:$M,8,FALSE)</f>
        <v>#N/A</v>
      </c>
      <c r="R560" s="4" t="e">
        <f>VLOOKUP(O560,Base!$E:$M,8,FALSE)</f>
        <v>#N/A</v>
      </c>
      <c r="S560" s="4" t="e">
        <f>VLOOKUP(Q560,Base!$D:$M,9,FALSE)</f>
        <v>#N/A</v>
      </c>
      <c r="T560" s="4" t="s">
        <v>1651</v>
      </c>
      <c r="U560" s="4" t="s">
        <v>1943</v>
      </c>
    </row>
    <row r="561" spans="1:21" s="28" customFormat="1" x14ac:dyDescent="0.3">
      <c r="A561" s="15" t="s">
        <v>746</v>
      </c>
      <c r="B561" s="15" t="s">
        <v>2083</v>
      </c>
      <c r="C561" s="16" t="s">
        <v>1649</v>
      </c>
      <c r="D561" s="17">
        <v>8321.1</v>
      </c>
      <c r="E561" s="17">
        <v>3612.65</v>
      </c>
      <c r="F561" s="18">
        <v>11933.75</v>
      </c>
      <c r="G561" s="17">
        <v>0</v>
      </c>
      <c r="H561" s="17">
        <f t="shared" si="51"/>
        <v>11933.75</v>
      </c>
      <c r="I561" s="17">
        <f t="shared" si="52"/>
        <v>1909.4</v>
      </c>
      <c r="J561" s="17">
        <f t="shared" si="53"/>
        <v>13843.15</v>
      </c>
      <c r="K561" s="19" t="s">
        <v>718</v>
      </c>
      <c r="L561" s="32" t="s">
        <v>305</v>
      </c>
      <c r="M561" s="28" t="s">
        <v>2084</v>
      </c>
      <c r="N561" s="30" t="s">
        <v>1651</v>
      </c>
      <c r="O561" s="31" t="s">
        <v>396</v>
      </c>
      <c r="P561" s="20" t="s">
        <v>1653</v>
      </c>
      <c r="Q561" s="4" t="e">
        <f>VLOOKUP(N561,Base!$E:$M,8,FALSE)</f>
        <v>#N/A</v>
      </c>
      <c r="R561" s="4">
        <f>VLOOKUP(O561,Base!$E:$M,8,FALSE)</f>
        <v>2020</v>
      </c>
      <c r="T561" s="30" t="s">
        <v>1651</v>
      </c>
      <c r="U561" s="28" t="s">
        <v>2084</v>
      </c>
    </row>
    <row r="562" spans="1:21" x14ac:dyDescent="0.3">
      <c r="A562" s="15" t="s">
        <v>746</v>
      </c>
      <c r="B562" s="15" t="s">
        <v>2085</v>
      </c>
      <c r="C562" s="16" t="s">
        <v>1655</v>
      </c>
      <c r="D562" s="17">
        <v>1545.13</v>
      </c>
      <c r="E562" s="17">
        <v>750.55</v>
      </c>
      <c r="F562" s="18">
        <v>2295.69</v>
      </c>
      <c r="G562" s="17">
        <v>0</v>
      </c>
      <c r="H562" s="17">
        <f t="shared" si="51"/>
        <v>2295.69</v>
      </c>
      <c r="I562" s="17">
        <f t="shared" si="52"/>
        <v>367.31040000000002</v>
      </c>
      <c r="J562" s="17">
        <f t="shared" si="53"/>
        <v>2663.0003999999999</v>
      </c>
      <c r="K562" s="4" t="s">
        <v>797</v>
      </c>
      <c r="L562" s="36" t="s">
        <v>1656</v>
      </c>
      <c r="M562" s="4" t="s">
        <v>1940</v>
      </c>
      <c r="N562" s="4" t="s">
        <v>1651</v>
      </c>
      <c r="O562" s="36" t="s">
        <v>2086</v>
      </c>
      <c r="P562" s="34" t="s">
        <v>1190</v>
      </c>
      <c r="Q562" s="4" t="e">
        <f>VLOOKUP(N562,Base!$E:$M,8,FALSE)</f>
        <v>#N/A</v>
      </c>
      <c r="R562" s="4" t="e">
        <f>VLOOKUP(O562,Base!$E:$M,8,FALSE)</f>
        <v>#N/A</v>
      </c>
      <c r="S562" s="4" t="e">
        <f>VLOOKUP(Q562,Base!$D:$M,9,FALSE)</f>
        <v>#N/A</v>
      </c>
      <c r="T562" s="4" t="s">
        <v>1651</v>
      </c>
      <c r="U562" s="4" t="s">
        <v>1940</v>
      </c>
    </row>
    <row r="563" spans="1:21" x14ac:dyDescent="0.3">
      <c r="A563" s="15" t="s">
        <v>746</v>
      </c>
      <c r="B563" s="15" t="s">
        <v>2087</v>
      </c>
      <c r="C563" s="16" t="s">
        <v>1655</v>
      </c>
      <c r="D563" s="17">
        <v>962.19</v>
      </c>
      <c r="E563" s="17">
        <v>467.38</v>
      </c>
      <c r="F563" s="18">
        <v>1429.57</v>
      </c>
      <c r="G563" s="17">
        <v>0</v>
      </c>
      <c r="H563" s="17">
        <f t="shared" si="51"/>
        <v>1429.57</v>
      </c>
      <c r="I563" s="17">
        <f t="shared" si="52"/>
        <v>228.7312</v>
      </c>
      <c r="J563" s="17">
        <f t="shared" si="53"/>
        <v>1658.3011999999999</v>
      </c>
      <c r="K563" s="4" t="s">
        <v>1660</v>
      </c>
      <c r="L563" s="36" t="s">
        <v>1656</v>
      </c>
      <c r="M563" s="4" t="s">
        <v>1943</v>
      </c>
      <c r="N563" s="4" t="s">
        <v>1651</v>
      </c>
      <c r="O563" s="36" t="s">
        <v>2088</v>
      </c>
      <c r="P563" s="34" t="s">
        <v>1190</v>
      </c>
      <c r="Q563" s="4" t="e">
        <f>VLOOKUP(N563,Base!$E:$M,8,FALSE)</f>
        <v>#N/A</v>
      </c>
      <c r="R563" s="4" t="e">
        <f>VLOOKUP(O563,Base!$E:$M,8,FALSE)</f>
        <v>#N/A</v>
      </c>
      <c r="S563" s="4" t="e">
        <f>VLOOKUP(Q563,Base!$D:$M,9,FALSE)</f>
        <v>#N/A</v>
      </c>
      <c r="T563" s="4" t="s">
        <v>1651</v>
      </c>
      <c r="U563" s="4" t="s">
        <v>1943</v>
      </c>
    </row>
    <row r="564" spans="1:21" s="28" customFormat="1" x14ac:dyDescent="0.3">
      <c r="A564" s="15" t="s">
        <v>746</v>
      </c>
      <c r="B564" s="15" t="s">
        <v>2089</v>
      </c>
      <c r="C564" s="16" t="s">
        <v>1649</v>
      </c>
      <c r="D564" s="17">
        <v>8321.1</v>
      </c>
      <c r="E564" s="17">
        <v>3612.65</v>
      </c>
      <c r="F564" s="18">
        <v>11933.75</v>
      </c>
      <c r="G564" s="17">
        <v>0</v>
      </c>
      <c r="H564" s="17">
        <f t="shared" si="51"/>
        <v>11933.75</v>
      </c>
      <c r="I564" s="17">
        <f t="shared" si="52"/>
        <v>1909.4</v>
      </c>
      <c r="J564" s="17">
        <f t="shared" si="53"/>
        <v>13843.15</v>
      </c>
      <c r="K564" s="19" t="s">
        <v>718</v>
      </c>
      <c r="L564" s="32" t="s">
        <v>305</v>
      </c>
      <c r="M564" s="28" t="s">
        <v>2090</v>
      </c>
      <c r="N564" s="30" t="s">
        <v>1651</v>
      </c>
      <c r="O564" s="31" t="s">
        <v>315</v>
      </c>
      <c r="P564" s="20" t="s">
        <v>1653</v>
      </c>
      <c r="Q564" s="4" t="e">
        <f>VLOOKUP(N564,Base!$E:$M,8,FALSE)</f>
        <v>#N/A</v>
      </c>
      <c r="R564" s="4">
        <f>VLOOKUP(O564,Base!$E:$M,8,FALSE)</f>
        <v>2020</v>
      </c>
      <c r="T564" s="30" t="s">
        <v>1651</v>
      </c>
      <c r="U564" s="28" t="s">
        <v>2090</v>
      </c>
    </row>
    <row r="565" spans="1:21" x14ac:dyDescent="0.3">
      <c r="A565" s="15" t="s">
        <v>746</v>
      </c>
      <c r="B565" s="15" t="s">
        <v>2091</v>
      </c>
      <c r="C565" s="16" t="s">
        <v>1655</v>
      </c>
      <c r="D565" s="17">
        <v>1545.13</v>
      </c>
      <c r="E565" s="17">
        <v>750.55</v>
      </c>
      <c r="F565" s="18">
        <v>2295.69</v>
      </c>
      <c r="G565" s="17">
        <v>0</v>
      </c>
      <c r="H565" s="17">
        <f t="shared" si="51"/>
        <v>2295.69</v>
      </c>
      <c r="I565" s="17">
        <f t="shared" si="52"/>
        <v>367.31040000000002</v>
      </c>
      <c r="J565" s="17">
        <f t="shared" si="53"/>
        <v>2663.0003999999999</v>
      </c>
      <c r="K565" s="4" t="s">
        <v>797</v>
      </c>
      <c r="L565" s="36" t="s">
        <v>1656</v>
      </c>
      <c r="M565" s="4" t="s">
        <v>1940</v>
      </c>
      <c r="N565" s="4" t="s">
        <v>1651</v>
      </c>
      <c r="O565" s="36" t="s">
        <v>2092</v>
      </c>
      <c r="P565" s="34" t="s">
        <v>1190</v>
      </c>
      <c r="Q565" s="4" t="e">
        <f>VLOOKUP(N565,Base!$E:$M,8,FALSE)</f>
        <v>#N/A</v>
      </c>
      <c r="R565" s="4" t="e">
        <f>VLOOKUP(O565,Base!$E:$M,8,FALSE)</f>
        <v>#N/A</v>
      </c>
      <c r="S565" s="4" t="e">
        <f>VLOOKUP(Q565,Base!$D:$M,9,FALSE)</f>
        <v>#N/A</v>
      </c>
      <c r="T565" s="4" t="s">
        <v>1651</v>
      </c>
      <c r="U565" s="4" t="s">
        <v>1940</v>
      </c>
    </row>
    <row r="566" spans="1:21" x14ac:dyDescent="0.3">
      <c r="A566" s="15" t="s">
        <v>746</v>
      </c>
      <c r="B566" s="15" t="s">
        <v>2093</v>
      </c>
      <c r="C566" s="16" t="s">
        <v>1655</v>
      </c>
      <c r="D566" s="17">
        <v>962.19</v>
      </c>
      <c r="E566" s="17">
        <v>467.38</v>
      </c>
      <c r="F566" s="18">
        <v>1429.57</v>
      </c>
      <c r="G566" s="17">
        <v>0</v>
      </c>
      <c r="H566" s="17">
        <f t="shared" si="51"/>
        <v>1429.57</v>
      </c>
      <c r="I566" s="17">
        <f t="shared" si="52"/>
        <v>228.7312</v>
      </c>
      <c r="J566" s="17">
        <f t="shared" si="53"/>
        <v>1658.3011999999999</v>
      </c>
      <c r="K566" s="4" t="s">
        <v>1660</v>
      </c>
      <c r="L566" s="36" t="s">
        <v>1656</v>
      </c>
      <c r="M566" s="4" t="s">
        <v>1943</v>
      </c>
      <c r="N566" s="4" t="s">
        <v>1651</v>
      </c>
      <c r="O566" s="36" t="s">
        <v>2094</v>
      </c>
      <c r="P566" s="34" t="s">
        <v>1190</v>
      </c>
      <c r="Q566" s="4" t="e">
        <f>VLOOKUP(N566,Base!$E:$M,8,FALSE)</f>
        <v>#N/A</v>
      </c>
      <c r="R566" s="4" t="e">
        <f>VLOOKUP(O566,Base!$E:$M,8,FALSE)</f>
        <v>#N/A</v>
      </c>
      <c r="S566" s="4" t="e">
        <f>VLOOKUP(Q566,Base!$D:$M,9,FALSE)</f>
        <v>#N/A</v>
      </c>
      <c r="T566" s="4" t="s">
        <v>1651</v>
      </c>
      <c r="U566" s="4" t="s">
        <v>1943</v>
      </c>
    </row>
    <row r="567" spans="1:21" s="28" customFormat="1" x14ac:dyDescent="0.3">
      <c r="A567" s="15" t="s">
        <v>746</v>
      </c>
      <c r="B567" s="15" t="s">
        <v>2095</v>
      </c>
      <c r="C567" s="16" t="s">
        <v>1649</v>
      </c>
      <c r="D567" s="17">
        <v>8321.1</v>
      </c>
      <c r="E567" s="17">
        <v>3612.65</v>
      </c>
      <c r="F567" s="18">
        <v>11933.75</v>
      </c>
      <c r="G567" s="17">
        <v>0</v>
      </c>
      <c r="H567" s="17">
        <f t="shared" si="51"/>
        <v>11933.75</v>
      </c>
      <c r="I567" s="17">
        <f t="shared" si="52"/>
        <v>1909.4</v>
      </c>
      <c r="J567" s="17">
        <f t="shared" si="53"/>
        <v>13843.15</v>
      </c>
      <c r="K567" s="19" t="s">
        <v>718</v>
      </c>
      <c r="L567" s="32" t="s">
        <v>305</v>
      </c>
      <c r="M567" s="28" t="s">
        <v>2096</v>
      </c>
      <c r="N567" s="30" t="s">
        <v>1651</v>
      </c>
      <c r="O567" s="31" t="s">
        <v>317</v>
      </c>
      <c r="P567" s="20" t="s">
        <v>1653</v>
      </c>
      <c r="Q567" s="4" t="e">
        <f>VLOOKUP(N567,Base!$E:$M,8,FALSE)</f>
        <v>#N/A</v>
      </c>
      <c r="R567" s="4">
        <f>VLOOKUP(O567,Base!$E:$M,8,FALSE)</f>
        <v>2020</v>
      </c>
      <c r="T567" s="30" t="s">
        <v>1651</v>
      </c>
      <c r="U567" s="28" t="s">
        <v>2096</v>
      </c>
    </row>
    <row r="568" spans="1:21" x14ac:dyDescent="0.3">
      <c r="A568" s="15" t="s">
        <v>746</v>
      </c>
      <c r="B568" s="15" t="s">
        <v>2097</v>
      </c>
      <c r="C568" s="16" t="s">
        <v>1655</v>
      </c>
      <c r="D568" s="17">
        <v>1545.13</v>
      </c>
      <c r="E568" s="17">
        <v>750.55</v>
      </c>
      <c r="F568" s="18">
        <v>2295.69</v>
      </c>
      <c r="G568" s="17">
        <v>0</v>
      </c>
      <c r="H568" s="17">
        <f t="shared" si="51"/>
        <v>2295.69</v>
      </c>
      <c r="I568" s="17">
        <f t="shared" si="52"/>
        <v>367.31040000000002</v>
      </c>
      <c r="J568" s="17">
        <f t="shared" si="53"/>
        <v>2663.0003999999999</v>
      </c>
      <c r="K568" s="4" t="s">
        <v>797</v>
      </c>
      <c r="L568" s="36" t="s">
        <v>1656</v>
      </c>
      <c r="M568" s="4" t="s">
        <v>1940</v>
      </c>
      <c r="N568" s="4" t="s">
        <v>1651</v>
      </c>
      <c r="O568" s="36" t="s">
        <v>2098</v>
      </c>
      <c r="P568" s="34" t="s">
        <v>1190</v>
      </c>
      <c r="Q568" s="4" t="e">
        <f>VLOOKUP(N568,Base!$E:$M,8,FALSE)</f>
        <v>#N/A</v>
      </c>
      <c r="R568" s="4" t="e">
        <f>VLOOKUP(O568,Base!$E:$M,8,FALSE)</f>
        <v>#N/A</v>
      </c>
      <c r="S568" s="4" t="e">
        <f>VLOOKUP(Q568,Base!$D:$M,9,FALSE)</f>
        <v>#N/A</v>
      </c>
      <c r="T568" s="4" t="s">
        <v>1651</v>
      </c>
      <c r="U568" s="4" t="s">
        <v>1940</v>
      </c>
    </row>
    <row r="569" spans="1:21" x14ac:dyDescent="0.3">
      <c r="A569" s="15" t="s">
        <v>746</v>
      </c>
      <c r="B569" s="15" t="s">
        <v>2099</v>
      </c>
      <c r="C569" s="16" t="s">
        <v>1655</v>
      </c>
      <c r="D569" s="17">
        <v>962.19</v>
      </c>
      <c r="E569" s="17">
        <v>467.38</v>
      </c>
      <c r="F569" s="18">
        <v>1429.57</v>
      </c>
      <c r="G569" s="17">
        <v>0</v>
      </c>
      <c r="H569" s="17">
        <f t="shared" si="51"/>
        <v>1429.57</v>
      </c>
      <c r="I569" s="17">
        <f t="shared" si="52"/>
        <v>228.7312</v>
      </c>
      <c r="J569" s="17">
        <f t="shared" si="53"/>
        <v>1658.3011999999999</v>
      </c>
      <c r="K569" s="4" t="s">
        <v>1660</v>
      </c>
      <c r="L569" s="36" t="s">
        <v>1656</v>
      </c>
      <c r="M569" s="4" t="s">
        <v>1943</v>
      </c>
      <c r="N569" s="4" t="s">
        <v>1651</v>
      </c>
      <c r="O569" s="36" t="s">
        <v>2100</v>
      </c>
      <c r="P569" s="34" t="s">
        <v>1190</v>
      </c>
      <c r="Q569" s="4" t="e">
        <f>VLOOKUP(N569,Base!$E:$M,8,FALSE)</f>
        <v>#N/A</v>
      </c>
      <c r="R569" s="4" t="e">
        <f>VLOOKUP(O569,Base!$E:$M,8,FALSE)</f>
        <v>#N/A</v>
      </c>
      <c r="S569" s="4" t="e">
        <f>VLOOKUP(Q569,Base!$D:$M,9,FALSE)</f>
        <v>#N/A</v>
      </c>
      <c r="T569" s="4" t="s">
        <v>1651</v>
      </c>
      <c r="U569" s="4" t="s">
        <v>1943</v>
      </c>
    </row>
    <row r="570" spans="1:21" s="28" customFormat="1" x14ac:dyDescent="0.3">
      <c r="A570" s="15" t="s">
        <v>746</v>
      </c>
      <c r="B570" s="15" t="s">
        <v>2101</v>
      </c>
      <c r="C570" s="16" t="s">
        <v>1649</v>
      </c>
      <c r="D570" s="17">
        <v>8321.1</v>
      </c>
      <c r="E570" s="17">
        <v>3612.65</v>
      </c>
      <c r="F570" s="18">
        <v>11933.75</v>
      </c>
      <c r="G570" s="17">
        <v>0</v>
      </c>
      <c r="H570" s="17">
        <f t="shared" si="51"/>
        <v>11933.75</v>
      </c>
      <c r="I570" s="17">
        <f t="shared" si="52"/>
        <v>1909.4</v>
      </c>
      <c r="J570" s="17">
        <f t="shared" si="53"/>
        <v>13843.15</v>
      </c>
      <c r="K570" s="19" t="s">
        <v>718</v>
      </c>
      <c r="L570" s="32" t="s">
        <v>305</v>
      </c>
      <c r="M570" s="28" t="s">
        <v>2102</v>
      </c>
      <c r="N570" s="30" t="s">
        <v>1651</v>
      </c>
      <c r="O570" s="31" t="s">
        <v>319</v>
      </c>
      <c r="P570" s="20" t="s">
        <v>1653</v>
      </c>
      <c r="Q570" s="4" t="e">
        <f>VLOOKUP(N570,Base!$E:$M,8,FALSE)</f>
        <v>#N/A</v>
      </c>
      <c r="R570" s="4">
        <f>VLOOKUP(O570,Base!$E:$M,8,FALSE)</f>
        <v>2020</v>
      </c>
      <c r="T570" s="30" t="s">
        <v>1651</v>
      </c>
      <c r="U570" s="28" t="s">
        <v>2102</v>
      </c>
    </row>
    <row r="571" spans="1:21" x14ac:dyDescent="0.3">
      <c r="A571" s="15" t="s">
        <v>746</v>
      </c>
      <c r="B571" s="15" t="s">
        <v>2103</v>
      </c>
      <c r="C571" s="16" t="s">
        <v>1655</v>
      </c>
      <c r="D571" s="17">
        <v>1545.13</v>
      </c>
      <c r="E571" s="17">
        <v>750.55</v>
      </c>
      <c r="F571" s="18">
        <v>2295.69</v>
      </c>
      <c r="G571" s="17">
        <v>0</v>
      </c>
      <c r="H571" s="17">
        <f t="shared" si="51"/>
        <v>2295.69</v>
      </c>
      <c r="I571" s="17">
        <f t="shared" si="52"/>
        <v>367.31040000000002</v>
      </c>
      <c r="J571" s="17">
        <f t="shared" si="53"/>
        <v>2663.0003999999999</v>
      </c>
      <c r="K571" s="4" t="s">
        <v>797</v>
      </c>
      <c r="L571" s="36" t="s">
        <v>1656</v>
      </c>
      <c r="M571" s="4" t="s">
        <v>1940</v>
      </c>
      <c r="N571" s="4" t="s">
        <v>1651</v>
      </c>
      <c r="O571" s="36" t="s">
        <v>2104</v>
      </c>
      <c r="P571" s="34" t="s">
        <v>1190</v>
      </c>
      <c r="Q571" s="4" t="e">
        <f>VLOOKUP(N571,Base!$E:$M,8,FALSE)</f>
        <v>#N/A</v>
      </c>
      <c r="R571" s="4" t="e">
        <f>VLOOKUP(O571,Base!$E:$M,8,FALSE)</f>
        <v>#N/A</v>
      </c>
      <c r="S571" s="4" t="e">
        <f>VLOOKUP(Q571,Base!$D:$M,9,FALSE)</f>
        <v>#N/A</v>
      </c>
      <c r="T571" s="4" t="s">
        <v>1651</v>
      </c>
      <c r="U571" s="4" t="s">
        <v>1940</v>
      </c>
    </row>
    <row r="572" spans="1:21" x14ac:dyDescent="0.3">
      <c r="A572" s="15" t="s">
        <v>746</v>
      </c>
      <c r="B572" s="15" t="s">
        <v>2105</v>
      </c>
      <c r="C572" s="16" t="s">
        <v>1655</v>
      </c>
      <c r="D572" s="17">
        <v>962.19</v>
      </c>
      <c r="E572" s="17">
        <v>467.38</v>
      </c>
      <c r="F572" s="18">
        <v>1429.57</v>
      </c>
      <c r="G572" s="17">
        <v>0</v>
      </c>
      <c r="H572" s="17">
        <f t="shared" si="51"/>
        <v>1429.57</v>
      </c>
      <c r="I572" s="17">
        <f t="shared" si="52"/>
        <v>228.7312</v>
      </c>
      <c r="J572" s="17">
        <f t="shared" si="53"/>
        <v>1658.3011999999999</v>
      </c>
      <c r="K572" s="4" t="s">
        <v>1660</v>
      </c>
      <c r="L572" s="36" t="s">
        <v>1656</v>
      </c>
      <c r="M572" s="4" t="s">
        <v>1943</v>
      </c>
      <c r="N572" s="4" t="s">
        <v>1651</v>
      </c>
      <c r="O572" s="36" t="s">
        <v>2106</v>
      </c>
      <c r="P572" s="34" t="s">
        <v>1190</v>
      </c>
      <c r="Q572" s="4" t="e">
        <f>VLOOKUP(N572,Base!$E:$M,8,FALSE)</f>
        <v>#N/A</v>
      </c>
      <c r="R572" s="4" t="e">
        <f>VLOOKUP(O572,Base!$E:$M,8,FALSE)</f>
        <v>#N/A</v>
      </c>
      <c r="S572" s="4" t="e">
        <f>VLOOKUP(Q572,Base!$D:$M,9,FALSE)</f>
        <v>#N/A</v>
      </c>
      <c r="T572" s="4" t="s">
        <v>1651</v>
      </c>
      <c r="U572" s="4" t="s">
        <v>1943</v>
      </c>
    </row>
    <row r="573" spans="1:21" s="28" customFormat="1" x14ac:dyDescent="0.3">
      <c r="A573" s="15" t="s">
        <v>746</v>
      </c>
      <c r="B573" s="15" t="s">
        <v>2107</v>
      </c>
      <c r="C573" s="16" t="s">
        <v>1649</v>
      </c>
      <c r="D573" s="17">
        <v>8321.1</v>
      </c>
      <c r="E573" s="17">
        <v>3612.65</v>
      </c>
      <c r="F573" s="18">
        <v>11933.75</v>
      </c>
      <c r="G573" s="17">
        <v>0</v>
      </c>
      <c r="H573" s="17">
        <f t="shared" si="51"/>
        <v>11933.75</v>
      </c>
      <c r="I573" s="17">
        <f t="shared" si="52"/>
        <v>1909.4</v>
      </c>
      <c r="J573" s="17">
        <f t="shared" si="53"/>
        <v>13843.15</v>
      </c>
      <c r="K573" s="19" t="s">
        <v>718</v>
      </c>
      <c r="L573" s="32" t="s">
        <v>305</v>
      </c>
      <c r="M573" s="28" t="s">
        <v>2108</v>
      </c>
      <c r="N573" s="30" t="s">
        <v>1651</v>
      </c>
      <c r="O573" s="31" t="s">
        <v>327</v>
      </c>
      <c r="P573" s="20" t="s">
        <v>1653</v>
      </c>
      <c r="Q573" s="4" t="e">
        <f>VLOOKUP(N573,Base!$E:$M,8,FALSE)</f>
        <v>#N/A</v>
      </c>
      <c r="R573" s="4">
        <f>VLOOKUP(O573,Base!$E:$M,8,FALSE)</f>
        <v>2020</v>
      </c>
      <c r="T573" s="30" t="s">
        <v>1651</v>
      </c>
      <c r="U573" s="28" t="s">
        <v>2108</v>
      </c>
    </row>
    <row r="574" spans="1:21" x14ac:dyDescent="0.3">
      <c r="A574" s="15" t="s">
        <v>746</v>
      </c>
      <c r="B574" s="15" t="s">
        <v>2109</v>
      </c>
      <c r="C574" s="16" t="s">
        <v>1655</v>
      </c>
      <c r="D574" s="17">
        <v>1545.13</v>
      </c>
      <c r="E574" s="17">
        <v>750.55</v>
      </c>
      <c r="F574" s="18">
        <v>2295.69</v>
      </c>
      <c r="G574" s="17">
        <v>0</v>
      </c>
      <c r="H574" s="17">
        <f t="shared" si="51"/>
        <v>2295.69</v>
      </c>
      <c r="I574" s="17">
        <f t="shared" si="52"/>
        <v>367.31040000000002</v>
      </c>
      <c r="J574" s="17">
        <f t="shared" si="53"/>
        <v>2663.0003999999999</v>
      </c>
      <c r="K574" s="4" t="s">
        <v>797</v>
      </c>
      <c r="L574" s="36" t="s">
        <v>1656</v>
      </c>
      <c r="M574" s="4" t="s">
        <v>1940</v>
      </c>
      <c r="N574" s="4" t="s">
        <v>1651</v>
      </c>
      <c r="O574" s="36" t="s">
        <v>2110</v>
      </c>
      <c r="P574" s="34" t="s">
        <v>1190</v>
      </c>
      <c r="Q574" s="4" t="e">
        <f>VLOOKUP(N574,Base!$E:$M,8,FALSE)</f>
        <v>#N/A</v>
      </c>
      <c r="R574" s="4" t="e">
        <f>VLOOKUP(O574,Base!$E:$M,8,FALSE)</f>
        <v>#N/A</v>
      </c>
      <c r="S574" s="4" t="e">
        <f>VLOOKUP(Q574,Base!$D:$M,9,FALSE)</f>
        <v>#N/A</v>
      </c>
      <c r="T574" s="4" t="s">
        <v>1651</v>
      </c>
      <c r="U574" s="4" t="s">
        <v>1940</v>
      </c>
    </row>
    <row r="575" spans="1:21" x14ac:dyDescent="0.3">
      <c r="A575" s="15" t="s">
        <v>746</v>
      </c>
      <c r="B575" s="15" t="s">
        <v>2111</v>
      </c>
      <c r="C575" s="16" t="s">
        <v>1655</v>
      </c>
      <c r="D575" s="17">
        <v>962.19</v>
      </c>
      <c r="E575" s="17">
        <v>467.38</v>
      </c>
      <c r="F575" s="18">
        <v>1429.57</v>
      </c>
      <c r="G575" s="17">
        <v>0</v>
      </c>
      <c r="H575" s="17">
        <f t="shared" si="51"/>
        <v>1429.57</v>
      </c>
      <c r="I575" s="17">
        <f t="shared" si="52"/>
        <v>228.7312</v>
      </c>
      <c r="J575" s="17">
        <f t="shared" si="53"/>
        <v>1658.3011999999999</v>
      </c>
      <c r="K575" s="4" t="s">
        <v>1660</v>
      </c>
      <c r="L575" s="36" t="s">
        <v>1656</v>
      </c>
      <c r="M575" s="4" t="s">
        <v>1943</v>
      </c>
      <c r="N575" s="4" t="s">
        <v>1651</v>
      </c>
      <c r="O575" s="36" t="s">
        <v>2112</v>
      </c>
      <c r="P575" s="34" t="s">
        <v>1190</v>
      </c>
      <c r="Q575" s="4" t="e">
        <f>VLOOKUP(N575,Base!$E:$M,8,FALSE)</f>
        <v>#N/A</v>
      </c>
      <c r="R575" s="4" t="e">
        <f>VLOOKUP(O575,Base!$E:$M,8,FALSE)</f>
        <v>#N/A</v>
      </c>
      <c r="S575" s="4" t="e">
        <f>VLOOKUP(Q575,Base!$D:$M,9,FALSE)</f>
        <v>#N/A</v>
      </c>
      <c r="T575" s="4" t="s">
        <v>1651</v>
      </c>
      <c r="U575" s="4" t="s">
        <v>1943</v>
      </c>
    </row>
    <row r="576" spans="1:21" s="28" customFormat="1" x14ac:dyDescent="0.3">
      <c r="A576" s="15" t="s">
        <v>746</v>
      </c>
      <c r="B576" s="15" t="s">
        <v>2113</v>
      </c>
      <c r="C576" s="16" t="s">
        <v>1649</v>
      </c>
      <c r="D576" s="17">
        <v>8321.1</v>
      </c>
      <c r="E576" s="17">
        <v>3612.65</v>
      </c>
      <c r="F576" s="18">
        <v>11933.75</v>
      </c>
      <c r="G576" s="17">
        <v>0</v>
      </c>
      <c r="H576" s="17">
        <f t="shared" si="51"/>
        <v>11933.75</v>
      </c>
      <c r="I576" s="17">
        <f t="shared" si="52"/>
        <v>1909.4</v>
      </c>
      <c r="J576" s="17">
        <f t="shared" si="53"/>
        <v>13843.15</v>
      </c>
      <c r="K576" s="19" t="s">
        <v>718</v>
      </c>
      <c r="L576" s="32" t="s">
        <v>305</v>
      </c>
      <c r="M576" s="28" t="s">
        <v>2114</v>
      </c>
      <c r="N576" s="30" t="s">
        <v>1651</v>
      </c>
      <c r="O576" s="31" t="s">
        <v>392</v>
      </c>
      <c r="P576" s="20" t="s">
        <v>1653</v>
      </c>
      <c r="Q576" s="4" t="e">
        <f>VLOOKUP(N576,Base!$E:$M,8,FALSE)</f>
        <v>#N/A</v>
      </c>
      <c r="R576" s="4">
        <f>VLOOKUP(O576,Base!$E:$M,8,FALSE)</f>
        <v>2020</v>
      </c>
      <c r="T576" s="30" t="s">
        <v>1651</v>
      </c>
      <c r="U576" s="28" t="s">
        <v>2114</v>
      </c>
    </row>
    <row r="577" spans="1:21" ht="14.25" customHeight="1" x14ac:dyDescent="0.3">
      <c r="A577" s="15" t="s">
        <v>746</v>
      </c>
      <c r="B577" s="15" t="s">
        <v>2115</v>
      </c>
      <c r="C577" s="16" t="s">
        <v>1655</v>
      </c>
      <c r="D577" s="17">
        <v>1545.13</v>
      </c>
      <c r="E577" s="17">
        <v>750.55</v>
      </c>
      <c r="F577" s="18">
        <v>2295.69</v>
      </c>
      <c r="G577" s="17">
        <v>0</v>
      </c>
      <c r="H577" s="17">
        <f t="shared" si="51"/>
        <v>2295.69</v>
      </c>
      <c r="I577" s="17">
        <f t="shared" si="52"/>
        <v>367.31040000000002</v>
      </c>
      <c r="J577" s="17">
        <f t="shared" si="53"/>
        <v>2663.0003999999999</v>
      </c>
      <c r="K577" s="4" t="s">
        <v>797</v>
      </c>
      <c r="L577" s="36" t="s">
        <v>1656</v>
      </c>
      <c r="M577" s="4" t="s">
        <v>1940</v>
      </c>
      <c r="N577" s="4" t="s">
        <v>1651</v>
      </c>
      <c r="O577" s="36" t="s">
        <v>2116</v>
      </c>
      <c r="P577" s="34" t="s">
        <v>1190</v>
      </c>
      <c r="Q577" s="4" t="e">
        <f>VLOOKUP(N577,Base!$E:$M,8,FALSE)</f>
        <v>#N/A</v>
      </c>
      <c r="R577" s="4" t="e">
        <f>VLOOKUP(O577,Base!$E:$M,8,FALSE)</f>
        <v>#N/A</v>
      </c>
      <c r="S577" s="4" t="e">
        <f>VLOOKUP(Q577,Base!$D:$M,9,FALSE)</f>
        <v>#N/A</v>
      </c>
      <c r="T577" s="4" t="s">
        <v>1651</v>
      </c>
      <c r="U577" s="4" t="s">
        <v>1940</v>
      </c>
    </row>
    <row r="578" spans="1:21" x14ac:dyDescent="0.3">
      <c r="A578" s="15" t="s">
        <v>746</v>
      </c>
      <c r="B578" s="15" t="s">
        <v>2117</v>
      </c>
      <c r="C578" s="16" t="s">
        <v>1655</v>
      </c>
      <c r="D578" s="17">
        <v>962.19</v>
      </c>
      <c r="E578" s="17">
        <v>467.38</v>
      </c>
      <c r="F578" s="18">
        <v>1429.57</v>
      </c>
      <c r="G578" s="17">
        <v>0</v>
      </c>
      <c r="H578" s="17">
        <f t="shared" si="51"/>
        <v>1429.57</v>
      </c>
      <c r="I578" s="17">
        <f t="shared" si="52"/>
        <v>228.7312</v>
      </c>
      <c r="J578" s="17">
        <f t="shared" si="53"/>
        <v>1658.3011999999999</v>
      </c>
      <c r="K578" s="4" t="s">
        <v>1660</v>
      </c>
      <c r="L578" s="36" t="s">
        <v>1656</v>
      </c>
      <c r="M578" s="4" t="s">
        <v>1943</v>
      </c>
      <c r="N578" s="4" t="s">
        <v>1651</v>
      </c>
      <c r="O578" s="36" t="s">
        <v>2118</v>
      </c>
      <c r="P578" s="34" t="s">
        <v>1190</v>
      </c>
      <c r="Q578" s="4" t="e">
        <f>VLOOKUP(N578,Base!$E:$M,8,FALSE)</f>
        <v>#N/A</v>
      </c>
      <c r="R578" s="4" t="e">
        <f>VLOOKUP(O578,Base!$E:$M,8,FALSE)</f>
        <v>#N/A</v>
      </c>
      <c r="S578" s="4" t="e">
        <f>VLOOKUP(Q578,Base!$D:$M,9,FALSE)</f>
        <v>#N/A</v>
      </c>
      <c r="T578" s="4" t="s">
        <v>1651</v>
      </c>
      <c r="U578" s="4" t="s">
        <v>1943</v>
      </c>
    </row>
    <row r="579" spans="1:21" s="28" customFormat="1" x14ac:dyDescent="0.3">
      <c r="A579" s="15" t="s">
        <v>746</v>
      </c>
      <c r="B579" s="15" t="s">
        <v>2119</v>
      </c>
      <c r="C579" s="16" t="s">
        <v>1649</v>
      </c>
      <c r="D579" s="17">
        <v>8321.1</v>
      </c>
      <c r="E579" s="17">
        <v>3612.65</v>
      </c>
      <c r="F579" s="18">
        <v>11933.75</v>
      </c>
      <c r="G579" s="17">
        <v>0</v>
      </c>
      <c r="H579" s="17">
        <f t="shared" si="51"/>
        <v>11933.75</v>
      </c>
      <c r="I579" s="17">
        <f t="shared" si="52"/>
        <v>1909.4</v>
      </c>
      <c r="J579" s="17">
        <f t="shared" si="53"/>
        <v>13843.15</v>
      </c>
      <c r="K579" s="19" t="s">
        <v>718</v>
      </c>
      <c r="L579" s="32" t="s">
        <v>305</v>
      </c>
      <c r="M579" s="28" t="s">
        <v>2120</v>
      </c>
      <c r="N579" s="30" t="s">
        <v>1651</v>
      </c>
      <c r="O579" s="31" t="s">
        <v>323</v>
      </c>
      <c r="P579" s="20" t="s">
        <v>1653</v>
      </c>
      <c r="Q579" s="4" t="e">
        <f>VLOOKUP(N579,Base!$E:$M,8,FALSE)</f>
        <v>#N/A</v>
      </c>
      <c r="R579" s="4">
        <f>VLOOKUP(O579,Base!$E:$M,8,FALSE)</f>
        <v>2020</v>
      </c>
      <c r="T579" s="30" t="s">
        <v>1651</v>
      </c>
      <c r="U579" s="28" t="s">
        <v>2120</v>
      </c>
    </row>
    <row r="580" spans="1:21" x14ac:dyDescent="0.3">
      <c r="A580" s="15" t="s">
        <v>746</v>
      </c>
      <c r="B580" s="15" t="s">
        <v>2121</v>
      </c>
      <c r="C580" s="16" t="s">
        <v>1655</v>
      </c>
      <c r="D580" s="17">
        <v>1545.13</v>
      </c>
      <c r="E580" s="17">
        <v>750.55</v>
      </c>
      <c r="F580" s="18">
        <v>2295.69</v>
      </c>
      <c r="G580" s="17">
        <v>0</v>
      </c>
      <c r="H580" s="17">
        <f t="shared" si="51"/>
        <v>2295.69</v>
      </c>
      <c r="I580" s="17">
        <f t="shared" si="52"/>
        <v>367.31040000000002</v>
      </c>
      <c r="J580" s="17">
        <f t="shared" si="53"/>
        <v>2663.0003999999999</v>
      </c>
      <c r="K580" s="4" t="s">
        <v>797</v>
      </c>
      <c r="L580" s="36" t="s">
        <v>1656</v>
      </c>
      <c r="M580" s="4" t="s">
        <v>1940</v>
      </c>
      <c r="N580" s="4" t="s">
        <v>1651</v>
      </c>
      <c r="O580" s="36" t="s">
        <v>2122</v>
      </c>
      <c r="P580" s="34" t="s">
        <v>1190</v>
      </c>
      <c r="Q580" s="4" t="e">
        <f>VLOOKUP(N580,Base!$E:$M,8,FALSE)</f>
        <v>#N/A</v>
      </c>
      <c r="R580" s="4" t="e">
        <f>VLOOKUP(O580,Base!$E:$M,8,FALSE)</f>
        <v>#N/A</v>
      </c>
      <c r="S580" s="4" t="e">
        <f>VLOOKUP(Q580,Base!$D:$M,9,FALSE)</f>
        <v>#N/A</v>
      </c>
      <c r="T580" s="4" t="s">
        <v>1651</v>
      </c>
      <c r="U580" s="4" t="s">
        <v>1940</v>
      </c>
    </row>
    <row r="581" spans="1:21" x14ac:dyDescent="0.3">
      <c r="A581" s="15" t="s">
        <v>746</v>
      </c>
      <c r="B581" s="15" t="s">
        <v>2123</v>
      </c>
      <c r="C581" s="16" t="s">
        <v>1655</v>
      </c>
      <c r="D581" s="17">
        <v>962.19</v>
      </c>
      <c r="E581" s="17">
        <v>467.38</v>
      </c>
      <c r="F581" s="18">
        <v>1429.57</v>
      </c>
      <c r="G581" s="17">
        <v>0</v>
      </c>
      <c r="H581" s="17">
        <f t="shared" ref="H581:H620" si="54">+F581+G581</f>
        <v>1429.57</v>
      </c>
      <c r="I581" s="17">
        <f t="shared" ref="I581:I620" si="55">+H581*0.16</f>
        <v>228.7312</v>
      </c>
      <c r="J581" s="17">
        <f t="shared" ref="J581:J620" si="56">+H581+I581</f>
        <v>1658.3011999999999</v>
      </c>
      <c r="K581" s="4" t="s">
        <v>1660</v>
      </c>
      <c r="L581" s="36" t="s">
        <v>1656</v>
      </c>
      <c r="M581" s="4" t="s">
        <v>1943</v>
      </c>
      <c r="N581" s="4" t="s">
        <v>1651</v>
      </c>
      <c r="O581" s="36" t="s">
        <v>2124</v>
      </c>
      <c r="P581" s="34" t="s">
        <v>1190</v>
      </c>
      <c r="Q581" s="4" t="e">
        <f>VLOOKUP(N581,Base!$E:$M,8,FALSE)</f>
        <v>#N/A</v>
      </c>
      <c r="R581" s="4" t="e">
        <f>VLOOKUP(O581,Base!$E:$M,8,FALSE)</f>
        <v>#N/A</v>
      </c>
      <c r="S581" s="4" t="e">
        <f>VLOOKUP(Q581,Base!$D:$M,9,FALSE)</f>
        <v>#N/A</v>
      </c>
      <c r="T581" s="4" t="s">
        <v>1651</v>
      </c>
      <c r="U581" s="4" t="s">
        <v>1943</v>
      </c>
    </row>
    <row r="582" spans="1:21" s="28" customFormat="1" x14ac:dyDescent="0.3">
      <c r="A582" s="15" t="s">
        <v>746</v>
      </c>
      <c r="B582" s="15" t="s">
        <v>2125</v>
      </c>
      <c r="C582" s="16" t="s">
        <v>1649</v>
      </c>
      <c r="D582" s="17">
        <v>8321.1</v>
      </c>
      <c r="E582" s="17">
        <v>3612.65</v>
      </c>
      <c r="F582" s="18">
        <v>11933.75</v>
      </c>
      <c r="G582" s="17">
        <v>0</v>
      </c>
      <c r="H582" s="17">
        <f t="shared" si="54"/>
        <v>11933.75</v>
      </c>
      <c r="I582" s="17">
        <f t="shared" si="55"/>
        <v>1909.4</v>
      </c>
      <c r="J582" s="17">
        <f t="shared" si="56"/>
        <v>13843.15</v>
      </c>
      <c r="K582" s="19" t="s">
        <v>718</v>
      </c>
      <c r="L582" s="32" t="s">
        <v>305</v>
      </c>
      <c r="M582" s="28" t="s">
        <v>2126</v>
      </c>
      <c r="N582" s="30" t="s">
        <v>1651</v>
      </c>
      <c r="O582" s="31" t="s">
        <v>309</v>
      </c>
      <c r="P582" s="20" t="s">
        <v>1653</v>
      </c>
      <c r="Q582" s="4" t="e">
        <f>VLOOKUP(N582,Base!$E:$M,8,FALSE)</f>
        <v>#N/A</v>
      </c>
      <c r="R582" s="4">
        <f>VLOOKUP(O582,Base!$E:$M,8,FALSE)</f>
        <v>2020</v>
      </c>
      <c r="T582" s="30" t="s">
        <v>1651</v>
      </c>
      <c r="U582" s="28" t="s">
        <v>2126</v>
      </c>
    </row>
    <row r="583" spans="1:21" x14ac:dyDescent="0.3">
      <c r="A583" s="15" t="s">
        <v>746</v>
      </c>
      <c r="B583" s="15" t="s">
        <v>2127</v>
      </c>
      <c r="C583" s="16" t="s">
        <v>1655</v>
      </c>
      <c r="D583" s="17">
        <v>1545.13</v>
      </c>
      <c r="E583" s="17">
        <v>750.55</v>
      </c>
      <c r="F583" s="18">
        <v>2295.69</v>
      </c>
      <c r="G583" s="17">
        <v>0</v>
      </c>
      <c r="H583" s="17">
        <f t="shared" si="54"/>
        <v>2295.69</v>
      </c>
      <c r="I583" s="17">
        <f t="shared" si="55"/>
        <v>367.31040000000002</v>
      </c>
      <c r="J583" s="17">
        <f t="shared" si="56"/>
        <v>2663.0003999999999</v>
      </c>
      <c r="K583" s="4" t="s">
        <v>797</v>
      </c>
      <c r="L583" s="36" t="s">
        <v>1656</v>
      </c>
      <c r="M583" s="4" t="s">
        <v>1940</v>
      </c>
      <c r="N583" s="4" t="s">
        <v>1651</v>
      </c>
      <c r="O583" s="36" t="s">
        <v>2128</v>
      </c>
      <c r="P583" s="34" t="s">
        <v>1190</v>
      </c>
      <c r="Q583" s="4" t="e">
        <f>VLOOKUP(N583,Base!$E:$M,8,FALSE)</f>
        <v>#N/A</v>
      </c>
      <c r="R583" s="4" t="e">
        <f>VLOOKUP(O583,Base!$E:$M,8,FALSE)</f>
        <v>#N/A</v>
      </c>
      <c r="S583" s="4" t="e">
        <f>VLOOKUP(Q583,Base!$D:$M,9,FALSE)</f>
        <v>#N/A</v>
      </c>
      <c r="T583" s="4" t="s">
        <v>1651</v>
      </c>
      <c r="U583" s="4" t="s">
        <v>1940</v>
      </c>
    </row>
    <row r="584" spans="1:21" x14ac:dyDescent="0.3">
      <c r="A584" s="15" t="s">
        <v>746</v>
      </c>
      <c r="B584" s="15" t="s">
        <v>2129</v>
      </c>
      <c r="C584" s="16" t="s">
        <v>1655</v>
      </c>
      <c r="D584" s="17">
        <v>962.19</v>
      </c>
      <c r="E584" s="17">
        <v>467.38</v>
      </c>
      <c r="F584" s="18">
        <v>1429.57</v>
      </c>
      <c r="G584" s="17">
        <v>0</v>
      </c>
      <c r="H584" s="17">
        <f t="shared" si="54"/>
        <v>1429.57</v>
      </c>
      <c r="I584" s="17">
        <f t="shared" si="55"/>
        <v>228.7312</v>
      </c>
      <c r="J584" s="17">
        <f t="shared" si="56"/>
        <v>1658.3011999999999</v>
      </c>
      <c r="K584" s="4" t="s">
        <v>1660</v>
      </c>
      <c r="L584" s="36" t="s">
        <v>1656</v>
      </c>
      <c r="M584" s="4" t="s">
        <v>1943</v>
      </c>
      <c r="N584" s="4" t="s">
        <v>1651</v>
      </c>
      <c r="O584" s="36" t="s">
        <v>2130</v>
      </c>
      <c r="P584" s="34" t="s">
        <v>1190</v>
      </c>
      <c r="Q584" s="4" t="e">
        <f>VLOOKUP(N584,Base!$E:$M,8,FALSE)</f>
        <v>#N/A</v>
      </c>
      <c r="R584" s="4" t="e">
        <f>VLOOKUP(O584,Base!$E:$M,8,FALSE)</f>
        <v>#N/A</v>
      </c>
      <c r="S584" s="4" t="e">
        <f>VLOOKUP(Q584,Base!$D:$M,9,FALSE)</f>
        <v>#N/A</v>
      </c>
      <c r="T584" s="4" t="s">
        <v>1651</v>
      </c>
      <c r="U584" s="4" t="s">
        <v>1943</v>
      </c>
    </row>
    <row r="585" spans="1:21" s="28" customFormat="1" x14ac:dyDescent="0.3">
      <c r="A585" s="15" t="s">
        <v>746</v>
      </c>
      <c r="B585" s="15" t="s">
        <v>2131</v>
      </c>
      <c r="C585" s="16" t="s">
        <v>1649</v>
      </c>
      <c r="D585" s="17">
        <v>8321.1</v>
      </c>
      <c r="E585" s="17">
        <v>3612.65</v>
      </c>
      <c r="F585" s="18">
        <v>11933.75</v>
      </c>
      <c r="G585" s="17">
        <v>0</v>
      </c>
      <c r="H585" s="17">
        <f t="shared" si="54"/>
        <v>11933.75</v>
      </c>
      <c r="I585" s="17">
        <f t="shared" si="55"/>
        <v>1909.4</v>
      </c>
      <c r="J585" s="17">
        <f t="shared" si="56"/>
        <v>13843.15</v>
      </c>
      <c r="K585" s="19" t="s">
        <v>718</v>
      </c>
      <c r="L585" s="32" t="s">
        <v>305</v>
      </c>
      <c r="M585" s="28" t="s">
        <v>2132</v>
      </c>
      <c r="N585" s="30" t="s">
        <v>1651</v>
      </c>
      <c r="O585" s="31" t="s">
        <v>386</v>
      </c>
      <c r="P585" s="20" t="s">
        <v>1653</v>
      </c>
      <c r="Q585" s="4" t="e">
        <f>VLOOKUP(N585,Base!$E:$M,8,FALSE)</f>
        <v>#N/A</v>
      </c>
      <c r="R585" s="4">
        <f>VLOOKUP(O585,Base!$E:$M,8,FALSE)</f>
        <v>2020</v>
      </c>
      <c r="T585" s="30" t="s">
        <v>1651</v>
      </c>
      <c r="U585" s="28" t="s">
        <v>2132</v>
      </c>
    </row>
    <row r="586" spans="1:21" x14ac:dyDescent="0.3">
      <c r="A586" s="15" t="s">
        <v>746</v>
      </c>
      <c r="B586" s="15" t="s">
        <v>2133</v>
      </c>
      <c r="C586" s="16" t="s">
        <v>1655</v>
      </c>
      <c r="D586" s="17">
        <v>1545.13</v>
      </c>
      <c r="E586" s="17">
        <v>750.55</v>
      </c>
      <c r="F586" s="18">
        <v>2295.69</v>
      </c>
      <c r="G586" s="17">
        <v>0</v>
      </c>
      <c r="H586" s="17">
        <f t="shared" si="54"/>
        <v>2295.69</v>
      </c>
      <c r="I586" s="17">
        <f t="shared" si="55"/>
        <v>367.31040000000002</v>
      </c>
      <c r="J586" s="17">
        <f t="shared" si="56"/>
        <v>2663.0003999999999</v>
      </c>
      <c r="K586" s="4" t="s">
        <v>797</v>
      </c>
      <c r="L586" s="36" t="s">
        <v>1656</v>
      </c>
      <c r="M586" s="4" t="s">
        <v>1940</v>
      </c>
      <c r="N586" s="4" t="s">
        <v>1651</v>
      </c>
      <c r="O586" s="36" t="s">
        <v>2134</v>
      </c>
      <c r="P586" s="34" t="s">
        <v>1190</v>
      </c>
      <c r="Q586" s="4" t="e">
        <f>VLOOKUP(N586,Base!$E:$M,8,FALSE)</f>
        <v>#N/A</v>
      </c>
      <c r="R586" s="4" t="e">
        <f>VLOOKUP(O586,Base!$E:$M,8,FALSE)</f>
        <v>#N/A</v>
      </c>
      <c r="S586" s="4" t="e">
        <f>VLOOKUP(Q586,Base!$D:$M,9,FALSE)</f>
        <v>#N/A</v>
      </c>
      <c r="T586" s="4" t="s">
        <v>1651</v>
      </c>
      <c r="U586" s="4" t="s">
        <v>1940</v>
      </c>
    </row>
    <row r="587" spans="1:21" x14ac:dyDescent="0.3">
      <c r="A587" s="15" t="s">
        <v>746</v>
      </c>
      <c r="B587" s="15" t="s">
        <v>2135</v>
      </c>
      <c r="C587" s="16" t="s">
        <v>1655</v>
      </c>
      <c r="D587" s="17">
        <v>962.19</v>
      </c>
      <c r="E587" s="17">
        <v>467.38</v>
      </c>
      <c r="F587" s="18">
        <v>1429.57</v>
      </c>
      <c r="G587" s="17">
        <v>0</v>
      </c>
      <c r="H587" s="17">
        <f t="shared" si="54"/>
        <v>1429.57</v>
      </c>
      <c r="I587" s="17">
        <f t="shared" si="55"/>
        <v>228.7312</v>
      </c>
      <c r="J587" s="17">
        <f t="shared" si="56"/>
        <v>1658.3011999999999</v>
      </c>
      <c r="K587" s="4" t="s">
        <v>1660</v>
      </c>
      <c r="L587" s="36" t="s">
        <v>1656</v>
      </c>
      <c r="M587" s="4" t="s">
        <v>1943</v>
      </c>
      <c r="N587" s="4" t="s">
        <v>1651</v>
      </c>
      <c r="O587" s="36" t="s">
        <v>2136</v>
      </c>
      <c r="P587" s="34" t="s">
        <v>1190</v>
      </c>
      <c r="Q587" s="4" t="e">
        <f>VLOOKUP(N587,Base!$E:$M,8,FALSE)</f>
        <v>#N/A</v>
      </c>
      <c r="R587" s="4" t="e">
        <f>VLOOKUP(O587,Base!$E:$M,8,FALSE)</f>
        <v>#N/A</v>
      </c>
      <c r="S587" s="4" t="e">
        <f>VLOOKUP(Q587,Base!$D:$M,9,FALSE)</f>
        <v>#N/A</v>
      </c>
      <c r="T587" s="4" t="s">
        <v>1651</v>
      </c>
      <c r="U587" s="4" t="s">
        <v>1943</v>
      </c>
    </row>
    <row r="588" spans="1:21" s="28" customFormat="1" x14ac:dyDescent="0.3">
      <c r="A588" s="15" t="s">
        <v>746</v>
      </c>
      <c r="B588" s="15" t="s">
        <v>2137</v>
      </c>
      <c r="C588" s="16" t="s">
        <v>1649</v>
      </c>
      <c r="D588" s="17">
        <v>8321.1</v>
      </c>
      <c r="E588" s="17">
        <v>3612.65</v>
      </c>
      <c r="F588" s="18">
        <v>11933.75</v>
      </c>
      <c r="G588" s="17">
        <v>0</v>
      </c>
      <c r="H588" s="17">
        <f t="shared" si="54"/>
        <v>11933.75</v>
      </c>
      <c r="I588" s="17">
        <f t="shared" si="55"/>
        <v>1909.4</v>
      </c>
      <c r="J588" s="17">
        <f t="shared" si="56"/>
        <v>13843.15</v>
      </c>
      <c r="K588" s="19" t="s">
        <v>718</v>
      </c>
      <c r="L588" s="32" t="s">
        <v>305</v>
      </c>
      <c r="M588" s="28" t="s">
        <v>2138</v>
      </c>
      <c r="N588" s="30" t="s">
        <v>1651</v>
      </c>
      <c r="O588" s="31" t="s">
        <v>348</v>
      </c>
      <c r="P588" s="20" t="s">
        <v>1653</v>
      </c>
      <c r="Q588" s="4" t="e">
        <f>VLOOKUP(N588,Base!$E:$M,8,FALSE)</f>
        <v>#N/A</v>
      </c>
      <c r="R588" s="4" t="str">
        <f>VLOOKUP(O588,Base!$E:$M,8,FALSE)</f>
        <v>2020</v>
      </c>
      <c r="T588" s="30" t="s">
        <v>1651</v>
      </c>
      <c r="U588" s="28" t="s">
        <v>2138</v>
      </c>
    </row>
    <row r="589" spans="1:21" x14ac:dyDescent="0.3">
      <c r="A589" s="15" t="s">
        <v>746</v>
      </c>
      <c r="B589" s="15" t="s">
        <v>2139</v>
      </c>
      <c r="C589" s="16" t="s">
        <v>1655</v>
      </c>
      <c r="D589" s="17">
        <v>1545.13</v>
      </c>
      <c r="E589" s="17">
        <v>750.55</v>
      </c>
      <c r="F589" s="18">
        <v>2295.69</v>
      </c>
      <c r="G589" s="17">
        <v>0</v>
      </c>
      <c r="H589" s="17">
        <f t="shared" si="54"/>
        <v>2295.69</v>
      </c>
      <c r="I589" s="17">
        <f t="shared" si="55"/>
        <v>367.31040000000002</v>
      </c>
      <c r="J589" s="17">
        <f t="shared" si="56"/>
        <v>2663.0003999999999</v>
      </c>
      <c r="K589" s="4" t="s">
        <v>797</v>
      </c>
      <c r="L589" s="36" t="s">
        <v>1656</v>
      </c>
      <c r="M589" s="4" t="s">
        <v>1940</v>
      </c>
      <c r="N589" s="4" t="s">
        <v>1651</v>
      </c>
      <c r="O589" s="36" t="s">
        <v>2140</v>
      </c>
      <c r="P589" s="34" t="s">
        <v>1190</v>
      </c>
      <c r="Q589" s="4" t="e">
        <f>VLOOKUP(N589,Base!$E:$M,8,FALSE)</f>
        <v>#N/A</v>
      </c>
      <c r="R589" s="4" t="e">
        <f>VLOOKUP(O589,Base!$E:$M,8,FALSE)</f>
        <v>#N/A</v>
      </c>
      <c r="S589" s="4" t="e">
        <f>VLOOKUP(Q589,Base!$D:$M,9,FALSE)</f>
        <v>#N/A</v>
      </c>
      <c r="T589" s="4" t="s">
        <v>1651</v>
      </c>
      <c r="U589" s="4" t="s">
        <v>1940</v>
      </c>
    </row>
    <row r="590" spans="1:21" x14ac:dyDescent="0.3">
      <c r="A590" s="15" t="s">
        <v>746</v>
      </c>
      <c r="B590" s="15" t="s">
        <v>2141</v>
      </c>
      <c r="C590" s="16" t="s">
        <v>1655</v>
      </c>
      <c r="D590" s="17">
        <v>962.19</v>
      </c>
      <c r="E590" s="17">
        <v>467.38</v>
      </c>
      <c r="F590" s="18">
        <v>1429.57</v>
      </c>
      <c r="G590" s="17">
        <v>0</v>
      </c>
      <c r="H590" s="17">
        <f t="shared" si="54"/>
        <v>1429.57</v>
      </c>
      <c r="I590" s="17">
        <f t="shared" si="55"/>
        <v>228.7312</v>
      </c>
      <c r="J590" s="17">
        <f t="shared" si="56"/>
        <v>1658.3011999999999</v>
      </c>
      <c r="K590" s="4" t="s">
        <v>1660</v>
      </c>
      <c r="L590" s="36" t="s">
        <v>1656</v>
      </c>
      <c r="M590" s="4" t="s">
        <v>1943</v>
      </c>
      <c r="N590" s="4" t="s">
        <v>1651</v>
      </c>
      <c r="O590" s="36" t="s">
        <v>2142</v>
      </c>
      <c r="P590" s="34" t="s">
        <v>1190</v>
      </c>
      <c r="Q590" s="4" t="e">
        <f>VLOOKUP(N590,Base!$E:$M,8,FALSE)</f>
        <v>#N/A</v>
      </c>
      <c r="R590" s="4" t="e">
        <f>VLOOKUP(O590,Base!$E:$M,8,FALSE)</f>
        <v>#N/A</v>
      </c>
      <c r="S590" s="4" t="e">
        <f>VLOOKUP(Q590,Base!$D:$M,9,FALSE)</f>
        <v>#N/A</v>
      </c>
      <c r="T590" s="4" t="s">
        <v>1651</v>
      </c>
      <c r="U590" s="4" t="s">
        <v>1943</v>
      </c>
    </row>
    <row r="591" spans="1:21" s="28" customFormat="1" x14ac:dyDescent="0.3">
      <c r="A591" s="15" t="s">
        <v>746</v>
      </c>
      <c r="B591" s="15" t="s">
        <v>2143</v>
      </c>
      <c r="C591" s="16" t="s">
        <v>1649</v>
      </c>
      <c r="D591" s="17">
        <v>8321.1</v>
      </c>
      <c r="E591" s="17">
        <v>3612.65</v>
      </c>
      <c r="F591" s="18">
        <v>11933.75</v>
      </c>
      <c r="G591" s="17">
        <v>0</v>
      </c>
      <c r="H591" s="17">
        <f t="shared" si="54"/>
        <v>11933.75</v>
      </c>
      <c r="I591" s="17">
        <f t="shared" si="55"/>
        <v>1909.4</v>
      </c>
      <c r="J591" s="17">
        <f t="shared" si="56"/>
        <v>13843.15</v>
      </c>
      <c r="K591" s="19" t="s">
        <v>718</v>
      </c>
      <c r="L591" s="32" t="s">
        <v>305</v>
      </c>
      <c r="M591" s="28" t="s">
        <v>2144</v>
      </c>
      <c r="N591" s="30" t="s">
        <v>1651</v>
      </c>
      <c r="O591" s="31" t="s">
        <v>376</v>
      </c>
      <c r="P591" s="20" t="s">
        <v>1653</v>
      </c>
      <c r="Q591" s="4" t="e">
        <f>VLOOKUP(N591,Base!$E:$M,8,FALSE)</f>
        <v>#N/A</v>
      </c>
      <c r="R591" s="4">
        <f>VLOOKUP(O591,Base!$E:$M,8,FALSE)</f>
        <v>2020</v>
      </c>
      <c r="T591" s="30" t="s">
        <v>1651</v>
      </c>
      <c r="U591" s="28" t="s">
        <v>2144</v>
      </c>
    </row>
    <row r="592" spans="1:21" x14ac:dyDescent="0.3">
      <c r="A592" s="15" t="s">
        <v>746</v>
      </c>
      <c r="B592" s="15" t="s">
        <v>2145</v>
      </c>
      <c r="C592" s="16" t="s">
        <v>1655</v>
      </c>
      <c r="D592" s="17">
        <v>1545.13</v>
      </c>
      <c r="E592" s="17">
        <v>750.55</v>
      </c>
      <c r="F592" s="18">
        <v>2295.69</v>
      </c>
      <c r="G592" s="17">
        <v>0</v>
      </c>
      <c r="H592" s="17">
        <f t="shared" si="54"/>
        <v>2295.69</v>
      </c>
      <c r="I592" s="17">
        <f t="shared" si="55"/>
        <v>367.31040000000002</v>
      </c>
      <c r="J592" s="17">
        <f t="shared" si="56"/>
        <v>2663.0003999999999</v>
      </c>
      <c r="K592" s="4" t="s">
        <v>797</v>
      </c>
      <c r="L592" s="36" t="s">
        <v>1656</v>
      </c>
      <c r="M592" s="4" t="s">
        <v>1940</v>
      </c>
      <c r="N592" s="4" t="s">
        <v>1651</v>
      </c>
      <c r="O592" s="36" t="s">
        <v>2146</v>
      </c>
      <c r="P592" s="34" t="s">
        <v>1190</v>
      </c>
      <c r="Q592" s="4" t="e">
        <f>VLOOKUP(N592,Base!$E:$M,8,FALSE)</f>
        <v>#N/A</v>
      </c>
      <c r="R592" s="4" t="e">
        <f>VLOOKUP(O592,Base!$E:$M,8,FALSE)</f>
        <v>#N/A</v>
      </c>
      <c r="S592" s="4" t="e">
        <f>VLOOKUP(Q592,Base!$D:$M,9,FALSE)</f>
        <v>#N/A</v>
      </c>
      <c r="T592" s="4" t="s">
        <v>1651</v>
      </c>
      <c r="U592" s="4" t="s">
        <v>1940</v>
      </c>
    </row>
    <row r="593" spans="1:21" x14ac:dyDescent="0.3">
      <c r="A593" s="15" t="s">
        <v>746</v>
      </c>
      <c r="B593" s="15" t="s">
        <v>2147</v>
      </c>
      <c r="C593" s="16" t="s">
        <v>1655</v>
      </c>
      <c r="D593" s="17">
        <v>962.19</v>
      </c>
      <c r="E593" s="17">
        <v>467.38</v>
      </c>
      <c r="F593" s="18">
        <v>1429.57</v>
      </c>
      <c r="G593" s="17">
        <v>0</v>
      </c>
      <c r="H593" s="17">
        <f t="shared" si="54"/>
        <v>1429.57</v>
      </c>
      <c r="I593" s="17">
        <f t="shared" si="55"/>
        <v>228.7312</v>
      </c>
      <c r="J593" s="17">
        <f t="shared" si="56"/>
        <v>1658.3011999999999</v>
      </c>
      <c r="K593" s="4" t="s">
        <v>1660</v>
      </c>
      <c r="L593" s="36" t="s">
        <v>1656</v>
      </c>
      <c r="M593" s="4" t="s">
        <v>1943</v>
      </c>
      <c r="N593" s="4" t="s">
        <v>1651</v>
      </c>
      <c r="O593" s="36" t="s">
        <v>2148</v>
      </c>
      <c r="P593" s="34" t="s">
        <v>1190</v>
      </c>
      <c r="Q593" s="4" t="e">
        <f>VLOOKUP(N593,Base!$E:$M,8,FALSE)</f>
        <v>#N/A</v>
      </c>
      <c r="R593" s="4" t="e">
        <f>VLOOKUP(O593,Base!$E:$M,8,FALSE)</f>
        <v>#N/A</v>
      </c>
      <c r="S593" s="4" t="e">
        <f>VLOOKUP(Q593,Base!$D:$M,9,FALSE)</f>
        <v>#N/A</v>
      </c>
      <c r="T593" s="4" t="s">
        <v>1651</v>
      </c>
      <c r="U593" s="4" t="s">
        <v>1943</v>
      </c>
    </row>
    <row r="594" spans="1:21" s="28" customFormat="1" x14ac:dyDescent="0.3">
      <c r="A594" s="15" t="s">
        <v>746</v>
      </c>
      <c r="B594" s="15" t="s">
        <v>2149</v>
      </c>
      <c r="C594" s="16" t="s">
        <v>1649</v>
      </c>
      <c r="D594" s="17">
        <v>8321.1</v>
      </c>
      <c r="E594" s="17">
        <v>3612.65</v>
      </c>
      <c r="F594" s="18">
        <v>11933.75</v>
      </c>
      <c r="G594" s="17">
        <v>0</v>
      </c>
      <c r="H594" s="17">
        <f t="shared" si="54"/>
        <v>11933.75</v>
      </c>
      <c r="I594" s="17">
        <f t="shared" si="55"/>
        <v>1909.4</v>
      </c>
      <c r="J594" s="17">
        <f t="shared" si="56"/>
        <v>13843.15</v>
      </c>
      <c r="K594" s="19" t="s">
        <v>718</v>
      </c>
      <c r="L594" s="32" t="s">
        <v>305</v>
      </c>
      <c r="M594" s="28" t="s">
        <v>2150</v>
      </c>
      <c r="N594" s="30" t="s">
        <v>1651</v>
      </c>
      <c r="O594" s="31" t="s">
        <v>400</v>
      </c>
      <c r="P594" s="20" t="s">
        <v>1653</v>
      </c>
      <c r="Q594" s="4" t="e">
        <f>VLOOKUP(N594,Base!$E:$M,8,FALSE)</f>
        <v>#N/A</v>
      </c>
      <c r="R594" s="4">
        <f>VLOOKUP(O594,Base!$E:$M,8,FALSE)</f>
        <v>2020</v>
      </c>
      <c r="T594" s="30" t="s">
        <v>1651</v>
      </c>
      <c r="U594" s="28" t="s">
        <v>2150</v>
      </c>
    </row>
    <row r="595" spans="1:21" x14ac:dyDescent="0.3">
      <c r="A595" s="15" t="s">
        <v>746</v>
      </c>
      <c r="B595" s="15" t="s">
        <v>2151</v>
      </c>
      <c r="C595" s="16" t="s">
        <v>1655</v>
      </c>
      <c r="D595" s="17">
        <v>1545.13</v>
      </c>
      <c r="E595" s="17">
        <v>750.55</v>
      </c>
      <c r="F595" s="18">
        <v>2295.69</v>
      </c>
      <c r="G595" s="17">
        <v>0</v>
      </c>
      <c r="H595" s="17">
        <f t="shared" si="54"/>
        <v>2295.69</v>
      </c>
      <c r="I595" s="17">
        <f t="shared" si="55"/>
        <v>367.31040000000002</v>
      </c>
      <c r="J595" s="17">
        <f t="shared" si="56"/>
        <v>2663.0003999999999</v>
      </c>
      <c r="K595" s="4" t="s">
        <v>797</v>
      </c>
      <c r="L595" s="36" t="s">
        <v>1656</v>
      </c>
      <c r="M595" s="4" t="s">
        <v>1940</v>
      </c>
      <c r="N595" s="4" t="s">
        <v>1651</v>
      </c>
      <c r="O595" s="36" t="s">
        <v>2152</v>
      </c>
      <c r="P595" s="34" t="s">
        <v>1190</v>
      </c>
      <c r="Q595" s="4" t="e">
        <f>VLOOKUP(N595,Base!$E:$M,8,FALSE)</f>
        <v>#N/A</v>
      </c>
      <c r="R595" s="4" t="e">
        <f>VLOOKUP(O595,Base!$E:$M,8,FALSE)</f>
        <v>#N/A</v>
      </c>
      <c r="S595" s="4" t="e">
        <f>VLOOKUP(Q595,Base!$D:$M,9,FALSE)</f>
        <v>#N/A</v>
      </c>
      <c r="T595" s="4" t="s">
        <v>1651</v>
      </c>
      <c r="U595" s="4" t="s">
        <v>1940</v>
      </c>
    </row>
    <row r="596" spans="1:21" x14ac:dyDescent="0.3">
      <c r="A596" s="15" t="s">
        <v>746</v>
      </c>
      <c r="B596" s="15" t="s">
        <v>2153</v>
      </c>
      <c r="C596" s="16" t="s">
        <v>1655</v>
      </c>
      <c r="D596" s="17">
        <v>962.19</v>
      </c>
      <c r="E596" s="17">
        <v>467.38</v>
      </c>
      <c r="F596" s="18">
        <v>1429.57</v>
      </c>
      <c r="G596" s="17">
        <v>0</v>
      </c>
      <c r="H596" s="17">
        <f t="shared" si="54"/>
        <v>1429.57</v>
      </c>
      <c r="I596" s="17">
        <f t="shared" si="55"/>
        <v>228.7312</v>
      </c>
      <c r="J596" s="17">
        <f t="shared" si="56"/>
        <v>1658.3011999999999</v>
      </c>
      <c r="K596" s="4" t="s">
        <v>1660</v>
      </c>
      <c r="L596" s="36" t="s">
        <v>1656</v>
      </c>
      <c r="M596" s="4" t="s">
        <v>1943</v>
      </c>
      <c r="N596" s="4" t="s">
        <v>1651</v>
      </c>
      <c r="O596" s="36" t="s">
        <v>2154</v>
      </c>
      <c r="P596" s="34" t="s">
        <v>1190</v>
      </c>
      <c r="Q596" s="4" t="e">
        <f>VLOOKUP(N596,Base!$E:$M,8,FALSE)</f>
        <v>#N/A</v>
      </c>
      <c r="R596" s="4" t="e">
        <f>VLOOKUP(O596,Base!$E:$M,8,FALSE)</f>
        <v>#N/A</v>
      </c>
      <c r="S596" s="4" t="e">
        <f>VLOOKUP(Q596,Base!$D:$M,9,FALSE)</f>
        <v>#N/A</v>
      </c>
      <c r="T596" s="4" t="s">
        <v>1651</v>
      </c>
      <c r="U596" s="4" t="s">
        <v>1943</v>
      </c>
    </row>
    <row r="597" spans="1:21" s="28" customFormat="1" x14ac:dyDescent="0.3">
      <c r="A597" s="15" t="s">
        <v>746</v>
      </c>
      <c r="B597" s="15" t="s">
        <v>2155</v>
      </c>
      <c r="C597" s="16" t="s">
        <v>1649</v>
      </c>
      <c r="D597" s="17">
        <v>8321.1</v>
      </c>
      <c r="E597" s="17">
        <v>3612.65</v>
      </c>
      <c r="F597" s="18">
        <v>11933.75</v>
      </c>
      <c r="G597" s="17">
        <v>0</v>
      </c>
      <c r="H597" s="17">
        <f t="shared" si="54"/>
        <v>11933.75</v>
      </c>
      <c r="I597" s="17">
        <f t="shared" si="55"/>
        <v>1909.4</v>
      </c>
      <c r="J597" s="17">
        <f t="shared" si="56"/>
        <v>13843.15</v>
      </c>
      <c r="K597" s="19" t="s">
        <v>718</v>
      </c>
      <c r="L597" s="32" t="s">
        <v>305</v>
      </c>
      <c r="M597" s="28" t="s">
        <v>2156</v>
      </c>
      <c r="N597" s="30" t="s">
        <v>1651</v>
      </c>
      <c r="O597" s="31" t="s">
        <v>394</v>
      </c>
      <c r="P597" s="20" t="s">
        <v>1653</v>
      </c>
      <c r="Q597" s="4" t="e">
        <f>VLOOKUP(N597,Base!$E:$M,8,FALSE)</f>
        <v>#N/A</v>
      </c>
      <c r="R597" s="4">
        <f>VLOOKUP(O597,Base!$E:$M,8,FALSE)</f>
        <v>2020</v>
      </c>
      <c r="T597" s="30" t="s">
        <v>1651</v>
      </c>
      <c r="U597" s="28" t="s">
        <v>2156</v>
      </c>
    </row>
    <row r="598" spans="1:21" x14ac:dyDescent="0.3">
      <c r="A598" s="15" t="s">
        <v>746</v>
      </c>
      <c r="B598" s="15" t="s">
        <v>2157</v>
      </c>
      <c r="C598" s="16" t="s">
        <v>1655</v>
      </c>
      <c r="D598" s="17">
        <v>1545.13</v>
      </c>
      <c r="E598" s="17">
        <v>750.55</v>
      </c>
      <c r="F598" s="18">
        <v>2295.69</v>
      </c>
      <c r="G598" s="17">
        <v>0</v>
      </c>
      <c r="H598" s="17">
        <f t="shared" si="54"/>
        <v>2295.69</v>
      </c>
      <c r="I598" s="17">
        <f t="shared" si="55"/>
        <v>367.31040000000002</v>
      </c>
      <c r="J598" s="17">
        <f t="shared" si="56"/>
        <v>2663.0003999999999</v>
      </c>
      <c r="K598" s="4" t="s">
        <v>797</v>
      </c>
      <c r="L598" s="36" t="s">
        <v>1656</v>
      </c>
      <c r="M598" s="4" t="s">
        <v>1940</v>
      </c>
      <c r="N598" s="4" t="s">
        <v>1651</v>
      </c>
      <c r="O598" s="36" t="s">
        <v>2158</v>
      </c>
      <c r="P598" s="34" t="s">
        <v>1190</v>
      </c>
      <c r="Q598" s="4" t="e">
        <f>VLOOKUP(N598,Base!$E:$M,8,FALSE)</f>
        <v>#N/A</v>
      </c>
      <c r="R598" s="4" t="e">
        <f>VLOOKUP(O598,Base!$E:$M,8,FALSE)</f>
        <v>#N/A</v>
      </c>
      <c r="S598" s="4" t="e">
        <f>VLOOKUP(Q598,Base!$D:$M,9,FALSE)</f>
        <v>#N/A</v>
      </c>
      <c r="T598" s="4" t="s">
        <v>1651</v>
      </c>
      <c r="U598" s="4" t="s">
        <v>1940</v>
      </c>
    </row>
    <row r="599" spans="1:21" x14ac:dyDescent="0.3">
      <c r="A599" s="15" t="s">
        <v>746</v>
      </c>
      <c r="B599" s="15" t="s">
        <v>2159</v>
      </c>
      <c r="C599" s="16" t="s">
        <v>1655</v>
      </c>
      <c r="D599" s="17">
        <v>962.19</v>
      </c>
      <c r="E599" s="17">
        <v>467.38</v>
      </c>
      <c r="F599" s="18">
        <v>1429.57</v>
      </c>
      <c r="G599" s="17">
        <v>0</v>
      </c>
      <c r="H599" s="17">
        <f t="shared" si="54"/>
        <v>1429.57</v>
      </c>
      <c r="I599" s="17">
        <f t="shared" si="55"/>
        <v>228.7312</v>
      </c>
      <c r="J599" s="17">
        <f t="shared" si="56"/>
        <v>1658.3011999999999</v>
      </c>
      <c r="K599" s="4" t="s">
        <v>1660</v>
      </c>
      <c r="L599" s="36" t="s">
        <v>1656</v>
      </c>
      <c r="M599" s="4" t="s">
        <v>1943</v>
      </c>
      <c r="N599" s="4" t="s">
        <v>1651</v>
      </c>
      <c r="O599" s="36" t="s">
        <v>2160</v>
      </c>
      <c r="P599" s="34" t="s">
        <v>1190</v>
      </c>
      <c r="Q599" s="4" t="e">
        <f>VLOOKUP(N599,Base!$E:$M,8,FALSE)</f>
        <v>#N/A</v>
      </c>
      <c r="R599" s="4" t="e">
        <f>VLOOKUP(O599,Base!$E:$M,8,FALSE)</f>
        <v>#N/A</v>
      </c>
      <c r="S599" s="4" t="e">
        <f>VLOOKUP(Q599,Base!$D:$M,9,FALSE)</f>
        <v>#N/A</v>
      </c>
      <c r="T599" s="4" t="s">
        <v>1651</v>
      </c>
      <c r="U599" s="4" t="s">
        <v>1943</v>
      </c>
    </row>
    <row r="600" spans="1:21" s="28" customFormat="1" x14ac:dyDescent="0.3">
      <c r="A600" s="15" t="s">
        <v>746</v>
      </c>
      <c r="B600" s="15" t="s">
        <v>2161</v>
      </c>
      <c r="C600" s="16" t="s">
        <v>1649</v>
      </c>
      <c r="D600" s="17">
        <v>8321.1</v>
      </c>
      <c r="E600" s="17">
        <v>3612.65</v>
      </c>
      <c r="F600" s="18">
        <v>11933.75</v>
      </c>
      <c r="G600" s="17">
        <v>0</v>
      </c>
      <c r="H600" s="17">
        <f t="shared" si="54"/>
        <v>11933.75</v>
      </c>
      <c r="I600" s="17">
        <f t="shared" si="55"/>
        <v>1909.4</v>
      </c>
      <c r="J600" s="17">
        <f t="shared" si="56"/>
        <v>13843.15</v>
      </c>
      <c r="K600" s="19" t="s">
        <v>718</v>
      </c>
      <c r="L600" s="32" t="s">
        <v>305</v>
      </c>
      <c r="M600" s="28" t="s">
        <v>2162</v>
      </c>
      <c r="N600" s="30" t="s">
        <v>1651</v>
      </c>
      <c r="O600" s="31" t="s">
        <v>321</v>
      </c>
      <c r="P600" s="20" t="s">
        <v>1653</v>
      </c>
      <c r="Q600" s="4" t="e">
        <f>VLOOKUP(N600,Base!$E:$M,8,FALSE)</f>
        <v>#N/A</v>
      </c>
      <c r="R600" s="4">
        <f>VLOOKUP(O600,Base!$E:$M,8,FALSE)</f>
        <v>2020</v>
      </c>
      <c r="T600" s="30" t="s">
        <v>1651</v>
      </c>
      <c r="U600" s="28" t="s">
        <v>2162</v>
      </c>
    </row>
    <row r="601" spans="1:21" x14ac:dyDescent="0.3">
      <c r="A601" s="15" t="s">
        <v>746</v>
      </c>
      <c r="B601" s="15" t="s">
        <v>2163</v>
      </c>
      <c r="C601" s="16" t="s">
        <v>1655</v>
      </c>
      <c r="D601" s="17">
        <v>1545.13</v>
      </c>
      <c r="E601" s="17">
        <v>750.55</v>
      </c>
      <c r="F601" s="18">
        <v>2295.69</v>
      </c>
      <c r="G601" s="17">
        <v>0</v>
      </c>
      <c r="H601" s="17">
        <f t="shared" si="54"/>
        <v>2295.69</v>
      </c>
      <c r="I601" s="17">
        <f t="shared" si="55"/>
        <v>367.31040000000002</v>
      </c>
      <c r="J601" s="17">
        <f t="shared" si="56"/>
        <v>2663.0003999999999</v>
      </c>
      <c r="K601" s="4" t="s">
        <v>797</v>
      </c>
      <c r="L601" s="36" t="s">
        <v>1656</v>
      </c>
      <c r="M601" s="4" t="s">
        <v>1940</v>
      </c>
      <c r="N601" s="4" t="s">
        <v>1651</v>
      </c>
      <c r="O601" s="36" t="s">
        <v>2164</v>
      </c>
      <c r="P601" s="34" t="s">
        <v>1190</v>
      </c>
      <c r="Q601" s="4" t="e">
        <f>VLOOKUP(N601,Base!$E:$M,8,FALSE)</f>
        <v>#N/A</v>
      </c>
      <c r="R601" s="4" t="e">
        <f>VLOOKUP(O601,Base!$E:$M,8,FALSE)</f>
        <v>#N/A</v>
      </c>
      <c r="S601" s="4" t="e">
        <f>VLOOKUP(Q601,Base!$D:$M,9,FALSE)</f>
        <v>#N/A</v>
      </c>
      <c r="T601" s="4" t="s">
        <v>1651</v>
      </c>
      <c r="U601" s="4" t="s">
        <v>1940</v>
      </c>
    </row>
    <row r="602" spans="1:21" x14ac:dyDescent="0.3">
      <c r="A602" s="15" t="s">
        <v>746</v>
      </c>
      <c r="B602" s="15" t="s">
        <v>2165</v>
      </c>
      <c r="C602" s="16" t="s">
        <v>1655</v>
      </c>
      <c r="D602" s="17">
        <v>962.19</v>
      </c>
      <c r="E602" s="17">
        <v>467.38</v>
      </c>
      <c r="F602" s="18">
        <v>1429.57</v>
      </c>
      <c r="G602" s="17">
        <v>0</v>
      </c>
      <c r="H602" s="17">
        <f t="shared" si="54"/>
        <v>1429.57</v>
      </c>
      <c r="I602" s="17">
        <f t="shared" si="55"/>
        <v>228.7312</v>
      </c>
      <c r="J602" s="17">
        <f t="shared" si="56"/>
        <v>1658.3011999999999</v>
      </c>
      <c r="K602" s="4" t="s">
        <v>1660</v>
      </c>
      <c r="L602" s="36" t="s">
        <v>1656</v>
      </c>
      <c r="M602" s="4" t="s">
        <v>1943</v>
      </c>
      <c r="N602" s="4" t="s">
        <v>1651</v>
      </c>
      <c r="O602" s="36" t="s">
        <v>2166</v>
      </c>
      <c r="P602" s="34" t="s">
        <v>1190</v>
      </c>
      <c r="Q602" s="4" t="e">
        <f>VLOOKUP(N602,Base!$E:$M,8,FALSE)</f>
        <v>#N/A</v>
      </c>
      <c r="R602" s="4" t="e">
        <f>VLOOKUP(O602,Base!$E:$M,8,FALSE)</f>
        <v>#N/A</v>
      </c>
      <c r="S602" s="4" t="e">
        <f>VLOOKUP(Q602,Base!$D:$M,9,FALSE)</f>
        <v>#N/A</v>
      </c>
      <c r="T602" s="4" t="s">
        <v>1651</v>
      </c>
      <c r="U602" s="4" t="s">
        <v>1943</v>
      </c>
    </row>
    <row r="603" spans="1:21" s="28" customFormat="1" x14ac:dyDescent="0.3">
      <c r="A603" s="15" t="s">
        <v>746</v>
      </c>
      <c r="B603" s="15" t="s">
        <v>2167</v>
      </c>
      <c r="C603" s="16" t="s">
        <v>1649</v>
      </c>
      <c r="D603" s="17">
        <v>8321.1</v>
      </c>
      <c r="E603" s="17">
        <v>3612.65</v>
      </c>
      <c r="F603" s="18">
        <v>11933.75</v>
      </c>
      <c r="G603" s="17">
        <v>0</v>
      </c>
      <c r="H603" s="17">
        <f t="shared" si="54"/>
        <v>11933.75</v>
      </c>
      <c r="I603" s="17">
        <f t="shared" si="55"/>
        <v>1909.4</v>
      </c>
      <c r="J603" s="17">
        <f t="shared" si="56"/>
        <v>13843.15</v>
      </c>
      <c r="K603" s="19" t="s">
        <v>718</v>
      </c>
      <c r="L603" s="32" t="s">
        <v>305</v>
      </c>
      <c r="M603" s="28" t="s">
        <v>2168</v>
      </c>
      <c r="N603" s="30" t="s">
        <v>1651</v>
      </c>
      <c r="O603" s="31" t="s">
        <v>357</v>
      </c>
      <c r="P603" s="20" t="s">
        <v>1653</v>
      </c>
      <c r="Q603" s="4" t="e">
        <f>VLOOKUP(N603,Base!$E:$M,8,FALSE)</f>
        <v>#N/A</v>
      </c>
      <c r="R603" s="4">
        <f>VLOOKUP(O603,Base!$E:$M,8,FALSE)</f>
        <v>2020</v>
      </c>
      <c r="T603" s="30" t="s">
        <v>1651</v>
      </c>
      <c r="U603" s="28" t="s">
        <v>2168</v>
      </c>
    </row>
    <row r="604" spans="1:21" x14ac:dyDescent="0.3">
      <c r="A604" s="15" t="s">
        <v>746</v>
      </c>
      <c r="B604" s="15" t="s">
        <v>2169</v>
      </c>
      <c r="C604" s="16" t="s">
        <v>1655</v>
      </c>
      <c r="D604" s="17">
        <v>1545.13</v>
      </c>
      <c r="E604" s="17">
        <v>750.55</v>
      </c>
      <c r="F604" s="18">
        <v>2295.69</v>
      </c>
      <c r="G604" s="17">
        <v>0</v>
      </c>
      <c r="H604" s="17">
        <f t="shared" si="54"/>
        <v>2295.69</v>
      </c>
      <c r="I604" s="17">
        <f t="shared" si="55"/>
        <v>367.31040000000002</v>
      </c>
      <c r="J604" s="17">
        <f t="shared" si="56"/>
        <v>2663.0003999999999</v>
      </c>
      <c r="K604" s="4" t="s">
        <v>797</v>
      </c>
      <c r="L604" s="36" t="s">
        <v>1656</v>
      </c>
      <c r="M604" s="4" t="s">
        <v>1940</v>
      </c>
      <c r="N604" s="4" t="s">
        <v>1651</v>
      </c>
      <c r="O604" s="36" t="s">
        <v>2170</v>
      </c>
      <c r="P604" s="34" t="s">
        <v>1190</v>
      </c>
      <c r="Q604" s="4" t="e">
        <f>VLOOKUP(N604,Base!$E:$M,8,FALSE)</f>
        <v>#N/A</v>
      </c>
      <c r="R604" s="4" t="e">
        <f>VLOOKUP(O604,Base!$E:$M,8,FALSE)</f>
        <v>#N/A</v>
      </c>
      <c r="S604" s="4" t="e">
        <f>VLOOKUP(Q604,Base!$D:$M,9,FALSE)</f>
        <v>#N/A</v>
      </c>
      <c r="T604" s="4" t="s">
        <v>1651</v>
      </c>
      <c r="U604" s="4" t="s">
        <v>1940</v>
      </c>
    </row>
    <row r="605" spans="1:21" x14ac:dyDescent="0.3">
      <c r="A605" s="15" t="s">
        <v>746</v>
      </c>
      <c r="B605" s="15" t="s">
        <v>2171</v>
      </c>
      <c r="C605" s="16" t="s">
        <v>1655</v>
      </c>
      <c r="D605" s="17">
        <v>962.19</v>
      </c>
      <c r="E605" s="17">
        <v>467.38</v>
      </c>
      <c r="F605" s="18">
        <v>1429.57</v>
      </c>
      <c r="G605" s="17">
        <v>0</v>
      </c>
      <c r="H605" s="17">
        <f t="shared" si="54"/>
        <v>1429.57</v>
      </c>
      <c r="I605" s="17">
        <f t="shared" si="55"/>
        <v>228.7312</v>
      </c>
      <c r="J605" s="17">
        <f t="shared" si="56"/>
        <v>1658.3011999999999</v>
      </c>
      <c r="K605" s="4" t="s">
        <v>1660</v>
      </c>
      <c r="L605" s="36" t="s">
        <v>1656</v>
      </c>
      <c r="M605" s="4" t="s">
        <v>1943</v>
      </c>
      <c r="N605" s="4" t="s">
        <v>1651</v>
      </c>
      <c r="O605" s="36" t="s">
        <v>2172</v>
      </c>
      <c r="P605" s="34" t="s">
        <v>1190</v>
      </c>
      <c r="Q605" s="4" t="e">
        <f>VLOOKUP(N605,Base!$E:$M,8,FALSE)</f>
        <v>#N/A</v>
      </c>
      <c r="R605" s="4" t="e">
        <f>VLOOKUP(O605,Base!$E:$M,8,FALSE)</f>
        <v>#N/A</v>
      </c>
      <c r="S605" s="4" t="e">
        <f>VLOOKUP(Q605,Base!$D:$M,9,FALSE)</f>
        <v>#N/A</v>
      </c>
      <c r="T605" s="4" t="s">
        <v>1651</v>
      </c>
      <c r="U605" s="4" t="s">
        <v>1943</v>
      </c>
    </row>
    <row r="606" spans="1:21" s="28" customFormat="1" x14ac:dyDescent="0.3">
      <c r="A606" s="15" t="s">
        <v>746</v>
      </c>
      <c r="B606" s="15" t="s">
        <v>2173</v>
      </c>
      <c r="C606" s="16" t="s">
        <v>1649</v>
      </c>
      <c r="D606" s="17">
        <v>8321.1</v>
      </c>
      <c r="E606" s="17">
        <v>3612.65</v>
      </c>
      <c r="F606" s="18">
        <v>11933.75</v>
      </c>
      <c r="G606" s="17">
        <v>0</v>
      </c>
      <c r="H606" s="17">
        <f t="shared" si="54"/>
        <v>11933.75</v>
      </c>
      <c r="I606" s="17">
        <f t="shared" si="55"/>
        <v>1909.4</v>
      </c>
      <c r="J606" s="17">
        <f t="shared" si="56"/>
        <v>13843.15</v>
      </c>
      <c r="K606" s="19" t="s">
        <v>718</v>
      </c>
      <c r="L606" s="32" t="s">
        <v>305</v>
      </c>
      <c r="M606" s="28" t="s">
        <v>2174</v>
      </c>
      <c r="N606" s="30" t="s">
        <v>1651</v>
      </c>
      <c r="O606" s="31" t="s">
        <v>338</v>
      </c>
      <c r="P606" s="20" t="s">
        <v>1653</v>
      </c>
      <c r="Q606" s="4" t="e">
        <f>VLOOKUP(N606,Base!$E:$M,8,FALSE)</f>
        <v>#N/A</v>
      </c>
      <c r="R606" s="4">
        <f>VLOOKUP(O606,Base!$E:$M,8,FALSE)</f>
        <v>2020</v>
      </c>
      <c r="T606" s="30" t="s">
        <v>1651</v>
      </c>
      <c r="U606" s="28" t="s">
        <v>2174</v>
      </c>
    </row>
    <row r="607" spans="1:21" x14ac:dyDescent="0.3">
      <c r="A607" s="15" t="s">
        <v>746</v>
      </c>
      <c r="B607" s="15" t="s">
        <v>2175</v>
      </c>
      <c r="C607" s="16" t="s">
        <v>1655</v>
      </c>
      <c r="D607" s="17">
        <v>1545.13</v>
      </c>
      <c r="E607" s="17">
        <v>750.55</v>
      </c>
      <c r="F607" s="18">
        <v>2295.69</v>
      </c>
      <c r="G607" s="17">
        <v>0</v>
      </c>
      <c r="H607" s="17">
        <f t="shared" si="54"/>
        <v>2295.69</v>
      </c>
      <c r="I607" s="17">
        <f t="shared" si="55"/>
        <v>367.31040000000002</v>
      </c>
      <c r="J607" s="17">
        <f t="shared" si="56"/>
        <v>2663.0003999999999</v>
      </c>
      <c r="K607" s="4" t="s">
        <v>797</v>
      </c>
      <c r="L607" s="36" t="s">
        <v>1656</v>
      </c>
      <c r="M607" s="4" t="s">
        <v>1940</v>
      </c>
      <c r="N607" s="4" t="s">
        <v>1651</v>
      </c>
      <c r="O607" s="36" t="s">
        <v>2176</v>
      </c>
      <c r="P607" s="34" t="s">
        <v>1190</v>
      </c>
      <c r="Q607" s="4" t="e">
        <f>VLOOKUP(N607,Base!$E:$M,8,FALSE)</f>
        <v>#N/A</v>
      </c>
      <c r="R607" s="4" t="e">
        <f>VLOOKUP(O607,Base!$E:$M,8,FALSE)</f>
        <v>#N/A</v>
      </c>
      <c r="S607" s="4" t="e">
        <f>VLOOKUP(Q607,Base!$D:$M,9,FALSE)</f>
        <v>#N/A</v>
      </c>
      <c r="T607" s="4" t="s">
        <v>1651</v>
      </c>
      <c r="U607" s="4" t="s">
        <v>1940</v>
      </c>
    </row>
    <row r="608" spans="1:21" x14ac:dyDescent="0.3">
      <c r="A608" s="15" t="s">
        <v>746</v>
      </c>
      <c r="B608" s="15" t="s">
        <v>2177</v>
      </c>
      <c r="C608" s="16" t="s">
        <v>1655</v>
      </c>
      <c r="D608" s="17">
        <v>962.19</v>
      </c>
      <c r="E608" s="17">
        <v>467.38</v>
      </c>
      <c r="F608" s="18">
        <v>1429.57</v>
      </c>
      <c r="G608" s="17">
        <v>0</v>
      </c>
      <c r="H608" s="17">
        <f t="shared" si="54"/>
        <v>1429.57</v>
      </c>
      <c r="I608" s="17">
        <f t="shared" si="55"/>
        <v>228.7312</v>
      </c>
      <c r="J608" s="17">
        <f t="shared" si="56"/>
        <v>1658.3011999999999</v>
      </c>
      <c r="K608" s="4" t="s">
        <v>1660</v>
      </c>
      <c r="L608" s="36" t="s">
        <v>1656</v>
      </c>
      <c r="M608" s="4" t="s">
        <v>1943</v>
      </c>
      <c r="N608" s="4" t="s">
        <v>1651</v>
      </c>
      <c r="O608" s="36" t="s">
        <v>2178</v>
      </c>
      <c r="P608" s="34" t="s">
        <v>1190</v>
      </c>
      <c r="Q608" s="4" t="e">
        <f>VLOOKUP(N608,Base!$E:$M,8,FALSE)</f>
        <v>#N/A</v>
      </c>
      <c r="R608" s="4" t="e">
        <f>VLOOKUP(O608,Base!$E:$M,8,FALSE)</f>
        <v>#N/A</v>
      </c>
      <c r="S608" s="4" t="e">
        <f>VLOOKUP(Q608,Base!$D:$M,9,FALSE)</f>
        <v>#N/A</v>
      </c>
      <c r="T608" s="4" t="s">
        <v>1651</v>
      </c>
      <c r="U608" s="4" t="s">
        <v>1943</v>
      </c>
    </row>
    <row r="609" spans="1:21" s="28" customFormat="1" x14ac:dyDescent="0.3">
      <c r="A609" s="15" t="s">
        <v>746</v>
      </c>
      <c r="B609" s="15" t="s">
        <v>2179</v>
      </c>
      <c r="C609" s="16" t="s">
        <v>1649</v>
      </c>
      <c r="D609" s="17">
        <v>8321.1</v>
      </c>
      <c r="E609" s="17">
        <v>3612.65</v>
      </c>
      <c r="F609" s="18">
        <v>11933.75</v>
      </c>
      <c r="G609" s="17">
        <v>0</v>
      </c>
      <c r="H609" s="17">
        <f t="shared" si="54"/>
        <v>11933.75</v>
      </c>
      <c r="I609" s="17">
        <f t="shared" si="55"/>
        <v>1909.4</v>
      </c>
      <c r="J609" s="17">
        <f t="shared" si="56"/>
        <v>13843.15</v>
      </c>
      <c r="K609" s="19" t="s">
        <v>718</v>
      </c>
      <c r="L609" s="32" t="s">
        <v>305</v>
      </c>
      <c r="M609" s="28" t="s">
        <v>2180</v>
      </c>
      <c r="N609" s="30" t="s">
        <v>1651</v>
      </c>
      <c r="O609" s="31" t="s">
        <v>311</v>
      </c>
      <c r="P609" s="20" t="s">
        <v>1653</v>
      </c>
      <c r="Q609" s="4" t="e">
        <f>VLOOKUP(N609,Base!$E:$M,8,FALSE)</f>
        <v>#N/A</v>
      </c>
      <c r="R609" s="4">
        <f>VLOOKUP(O609,Base!$E:$M,8,FALSE)</f>
        <v>2020</v>
      </c>
      <c r="T609" s="30" t="s">
        <v>1651</v>
      </c>
      <c r="U609" s="28" t="s">
        <v>2180</v>
      </c>
    </row>
    <row r="610" spans="1:21" x14ac:dyDescent="0.3">
      <c r="A610" s="15" t="s">
        <v>746</v>
      </c>
      <c r="B610" s="15" t="s">
        <v>2181</v>
      </c>
      <c r="C610" s="16" t="s">
        <v>1655</v>
      </c>
      <c r="D610" s="17">
        <v>1545.13</v>
      </c>
      <c r="E610" s="17">
        <v>750.55</v>
      </c>
      <c r="F610" s="18">
        <v>2295.69</v>
      </c>
      <c r="G610" s="17">
        <v>0</v>
      </c>
      <c r="H610" s="17">
        <f t="shared" si="54"/>
        <v>2295.69</v>
      </c>
      <c r="I610" s="17">
        <f t="shared" si="55"/>
        <v>367.31040000000002</v>
      </c>
      <c r="J610" s="17">
        <f t="shared" si="56"/>
        <v>2663.0003999999999</v>
      </c>
      <c r="K610" s="4" t="s">
        <v>797</v>
      </c>
      <c r="L610" s="36" t="s">
        <v>1656</v>
      </c>
      <c r="M610" s="4" t="s">
        <v>1940</v>
      </c>
      <c r="N610" s="4" t="s">
        <v>1651</v>
      </c>
      <c r="O610" s="36" t="s">
        <v>2182</v>
      </c>
      <c r="P610" s="34" t="s">
        <v>1190</v>
      </c>
      <c r="Q610" s="4" t="e">
        <f>VLOOKUP(N610,Base!$E:$M,8,FALSE)</f>
        <v>#N/A</v>
      </c>
      <c r="R610" s="4" t="e">
        <f>VLOOKUP(O610,Base!$E:$M,8,FALSE)</f>
        <v>#N/A</v>
      </c>
      <c r="S610" s="4" t="e">
        <f>VLOOKUP(Q610,Base!$D:$M,9,FALSE)</f>
        <v>#N/A</v>
      </c>
      <c r="T610" s="4" t="s">
        <v>1651</v>
      </c>
      <c r="U610" s="4" t="s">
        <v>1940</v>
      </c>
    </row>
    <row r="611" spans="1:21" x14ac:dyDescent="0.3">
      <c r="A611" s="15" t="s">
        <v>746</v>
      </c>
      <c r="B611" s="15" t="s">
        <v>2183</v>
      </c>
      <c r="C611" s="16" t="s">
        <v>1655</v>
      </c>
      <c r="D611" s="17">
        <v>962.19</v>
      </c>
      <c r="E611" s="17">
        <v>467.38</v>
      </c>
      <c r="F611" s="18">
        <v>1429.57</v>
      </c>
      <c r="G611" s="17">
        <v>0</v>
      </c>
      <c r="H611" s="17">
        <f t="shared" si="54"/>
        <v>1429.57</v>
      </c>
      <c r="I611" s="17">
        <f t="shared" si="55"/>
        <v>228.7312</v>
      </c>
      <c r="J611" s="17">
        <f t="shared" si="56"/>
        <v>1658.3011999999999</v>
      </c>
      <c r="K611" s="4" t="s">
        <v>1660</v>
      </c>
      <c r="L611" s="36" t="s">
        <v>1656</v>
      </c>
      <c r="M611" s="4" t="s">
        <v>1943</v>
      </c>
      <c r="N611" s="4" t="s">
        <v>1651</v>
      </c>
      <c r="O611" s="36" t="s">
        <v>2184</v>
      </c>
      <c r="P611" s="34" t="s">
        <v>1190</v>
      </c>
      <c r="Q611" s="4" t="e">
        <f>VLOOKUP(N611,Base!$E:$M,8,FALSE)</f>
        <v>#N/A</v>
      </c>
      <c r="R611" s="4" t="e">
        <f>VLOOKUP(O611,Base!$E:$M,8,FALSE)</f>
        <v>#N/A</v>
      </c>
      <c r="S611" s="4" t="e">
        <f>VLOOKUP(Q611,Base!$D:$M,9,FALSE)</f>
        <v>#N/A</v>
      </c>
      <c r="T611" s="4" t="s">
        <v>1651</v>
      </c>
      <c r="U611" s="4" t="s">
        <v>1943</v>
      </c>
    </row>
    <row r="612" spans="1:21" s="28" customFormat="1" x14ac:dyDescent="0.3">
      <c r="A612" s="15" t="s">
        <v>746</v>
      </c>
      <c r="B612" s="15" t="s">
        <v>2185</v>
      </c>
      <c r="C612" s="16" t="s">
        <v>1649</v>
      </c>
      <c r="D612" s="17">
        <v>8321.1</v>
      </c>
      <c r="E612" s="17">
        <v>3612.65</v>
      </c>
      <c r="F612" s="18">
        <v>11933.75</v>
      </c>
      <c r="G612" s="17">
        <v>0</v>
      </c>
      <c r="H612" s="17">
        <f t="shared" si="54"/>
        <v>11933.75</v>
      </c>
      <c r="I612" s="17">
        <f t="shared" si="55"/>
        <v>1909.4</v>
      </c>
      <c r="J612" s="17">
        <f t="shared" si="56"/>
        <v>13843.15</v>
      </c>
      <c r="K612" s="19" t="s">
        <v>718</v>
      </c>
      <c r="L612" s="32" t="s">
        <v>305</v>
      </c>
      <c r="M612" s="28" t="s">
        <v>2186</v>
      </c>
      <c r="N612" s="30" t="s">
        <v>1651</v>
      </c>
      <c r="O612" s="31" t="s">
        <v>378</v>
      </c>
      <c r="P612" s="20" t="s">
        <v>1653</v>
      </c>
      <c r="Q612" s="4" t="e">
        <f>VLOOKUP(N612,Base!$E:$M,8,FALSE)</f>
        <v>#N/A</v>
      </c>
      <c r="R612" s="4">
        <f>VLOOKUP(O612,Base!$E:$M,8,FALSE)</f>
        <v>2020</v>
      </c>
      <c r="T612" s="30" t="s">
        <v>1651</v>
      </c>
      <c r="U612" s="28" t="s">
        <v>2186</v>
      </c>
    </row>
    <row r="613" spans="1:21" x14ac:dyDescent="0.3">
      <c r="A613" s="15" t="s">
        <v>746</v>
      </c>
      <c r="B613" s="15" t="s">
        <v>2187</v>
      </c>
      <c r="C613" s="16" t="s">
        <v>1655</v>
      </c>
      <c r="D613" s="17">
        <v>1545.13</v>
      </c>
      <c r="E613" s="17">
        <v>750.55</v>
      </c>
      <c r="F613" s="18">
        <v>2295.69</v>
      </c>
      <c r="G613" s="17">
        <v>0</v>
      </c>
      <c r="H613" s="17">
        <f t="shared" si="54"/>
        <v>2295.69</v>
      </c>
      <c r="I613" s="17">
        <f t="shared" si="55"/>
        <v>367.31040000000002</v>
      </c>
      <c r="J613" s="17">
        <f t="shared" si="56"/>
        <v>2663.0003999999999</v>
      </c>
      <c r="K613" s="4" t="s">
        <v>797</v>
      </c>
      <c r="L613" s="36" t="s">
        <v>1656</v>
      </c>
      <c r="M613" s="4" t="s">
        <v>1940</v>
      </c>
      <c r="N613" s="4" t="s">
        <v>1651</v>
      </c>
      <c r="O613" s="36" t="s">
        <v>2188</v>
      </c>
      <c r="P613" s="34" t="s">
        <v>1190</v>
      </c>
      <c r="Q613" s="4" t="e">
        <f>VLOOKUP(N613,Base!$E:$M,8,FALSE)</f>
        <v>#N/A</v>
      </c>
      <c r="R613" s="4" t="e">
        <f>VLOOKUP(O613,Base!$E:$M,8,FALSE)</f>
        <v>#N/A</v>
      </c>
      <c r="S613" s="4" t="e">
        <f>VLOOKUP(Q613,Base!$D:$M,9,FALSE)</f>
        <v>#N/A</v>
      </c>
      <c r="T613" s="4" t="s">
        <v>1651</v>
      </c>
      <c r="U613" s="4" t="s">
        <v>1940</v>
      </c>
    </row>
    <row r="614" spans="1:21" x14ac:dyDescent="0.3">
      <c r="A614" s="15" t="s">
        <v>746</v>
      </c>
      <c r="B614" s="15" t="s">
        <v>2189</v>
      </c>
      <c r="C614" s="16" t="s">
        <v>1655</v>
      </c>
      <c r="D614" s="17">
        <v>962.19</v>
      </c>
      <c r="E614" s="17">
        <v>467.38</v>
      </c>
      <c r="F614" s="18">
        <v>1429.57</v>
      </c>
      <c r="G614" s="17">
        <v>0</v>
      </c>
      <c r="H614" s="17">
        <f t="shared" si="54"/>
        <v>1429.57</v>
      </c>
      <c r="I614" s="17">
        <f t="shared" si="55"/>
        <v>228.7312</v>
      </c>
      <c r="J614" s="17">
        <f t="shared" si="56"/>
        <v>1658.3011999999999</v>
      </c>
      <c r="K614" s="4" t="s">
        <v>1660</v>
      </c>
      <c r="L614" s="36" t="s">
        <v>1656</v>
      </c>
      <c r="M614" s="4" t="s">
        <v>1943</v>
      </c>
      <c r="N614" s="4" t="s">
        <v>1651</v>
      </c>
      <c r="O614" s="36" t="s">
        <v>2190</v>
      </c>
      <c r="P614" s="34" t="s">
        <v>1190</v>
      </c>
      <c r="Q614" s="4" t="e">
        <f>VLOOKUP(N614,Base!$E:$M,8,FALSE)</f>
        <v>#N/A</v>
      </c>
      <c r="R614" s="4" t="e">
        <f>VLOOKUP(O614,Base!$E:$M,8,FALSE)</f>
        <v>#N/A</v>
      </c>
      <c r="S614" s="4" t="e">
        <f>VLOOKUP(Q614,Base!$D:$M,9,FALSE)</f>
        <v>#N/A</v>
      </c>
      <c r="T614" s="4" t="s">
        <v>1651</v>
      </c>
      <c r="U614" s="4" t="s">
        <v>1943</v>
      </c>
    </row>
    <row r="615" spans="1:21" s="28" customFormat="1" x14ac:dyDescent="0.3">
      <c r="A615" s="15" t="s">
        <v>746</v>
      </c>
      <c r="B615" s="15" t="s">
        <v>2191</v>
      </c>
      <c r="C615" s="16" t="s">
        <v>1649</v>
      </c>
      <c r="D615" s="17">
        <v>8321.1</v>
      </c>
      <c r="E615" s="17">
        <v>3612.65</v>
      </c>
      <c r="F615" s="18">
        <v>11933.75</v>
      </c>
      <c r="G615" s="17">
        <v>0</v>
      </c>
      <c r="H615" s="17">
        <f t="shared" si="54"/>
        <v>11933.75</v>
      </c>
      <c r="I615" s="17">
        <f t="shared" si="55"/>
        <v>1909.4</v>
      </c>
      <c r="J615" s="17">
        <f t="shared" si="56"/>
        <v>13843.15</v>
      </c>
      <c r="K615" s="19" t="s">
        <v>718</v>
      </c>
      <c r="L615" s="32" t="s">
        <v>305</v>
      </c>
      <c r="M615" s="28" t="s">
        <v>2192</v>
      </c>
      <c r="N615" s="30" t="s">
        <v>1651</v>
      </c>
      <c r="O615" s="31" t="s">
        <v>340</v>
      </c>
      <c r="P615" s="20" t="s">
        <v>1653</v>
      </c>
      <c r="Q615" s="4" t="e">
        <f>VLOOKUP(N615,Base!$E:$M,8,FALSE)</f>
        <v>#N/A</v>
      </c>
      <c r="R615" s="4">
        <f>VLOOKUP(O615,Base!$E:$M,8,FALSE)</f>
        <v>2020</v>
      </c>
      <c r="T615" s="30" t="s">
        <v>1651</v>
      </c>
      <c r="U615" s="28" t="s">
        <v>2192</v>
      </c>
    </row>
    <row r="616" spans="1:21" x14ac:dyDescent="0.3">
      <c r="A616" s="15" t="s">
        <v>746</v>
      </c>
      <c r="B616" s="15" t="s">
        <v>2193</v>
      </c>
      <c r="C616" s="16" t="s">
        <v>1655</v>
      </c>
      <c r="D616" s="17">
        <v>1545.13</v>
      </c>
      <c r="E616" s="17">
        <v>750.55</v>
      </c>
      <c r="F616" s="18">
        <v>2295.69</v>
      </c>
      <c r="G616" s="17">
        <v>0</v>
      </c>
      <c r="H616" s="17">
        <f t="shared" si="54"/>
        <v>2295.69</v>
      </c>
      <c r="I616" s="17">
        <f t="shared" si="55"/>
        <v>367.31040000000002</v>
      </c>
      <c r="J616" s="17">
        <f t="shared" si="56"/>
        <v>2663.0003999999999</v>
      </c>
      <c r="K616" s="4" t="s">
        <v>797</v>
      </c>
      <c r="L616" s="36" t="s">
        <v>1656</v>
      </c>
      <c r="M616" s="4" t="s">
        <v>1940</v>
      </c>
      <c r="N616" s="4" t="s">
        <v>1651</v>
      </c>
      <c r="O616" s="36" t="s">
        <v>2194</v>
      </c>
      <c r="P616" s="34" t="s">
        <v>1190</v>
      </c>
      <c r="Q616" s="4" t="e">
        <f>VLOOKUP(N616,Base!$E:$M,8,FALSE)</f>
        <v>#N/A</v>
      </c>
      <c r="R616" s="4" t="e">
        <f>VLOOKUP(O616,Base!$E:$M,8,FALSE)</f>
        <v>#N/A</v>
      </c>
      <c r="S616" s="4" t="e">
        <f>VLOOKUP(Q616,Base!$D:$M,9,FALSE)</f>
        <v>#N/A</v>
      </c>
      <c r="T616" s="4" t="s">
        <v>1651</v>
      </c>
      <c r="U616" s="4" t="s">
        <v>1940</v>
      </c>
    </row>
    <row r="617" spans="1:21" x14ac:dyDescent="0.3">
      <c r="A617" s="15" t="s">
        <v>746</v>
      </c>
      <c r="B617" s="15" t="s">
        <v>2195</v>
      </c>
      <c r="C617" s="16" t="s">
        <v>1655</v>
      </c>
      <c r="D617" s="17">
        <v>962.19</v>
      </c>
      <c r="E617" s="17">
        <v>467.38</v>
      </c>
      <c r="F617" s="18">
        <v>1429.57</v>
      </c>
      <c r="G617" s="17">
        <v>0</v>
      </c>
      <c r="H617" s="17">
        <f t="shared" si="54"/>
        <v>1429.57</v>
      </c>
      <c r="I617" s="17">
        <f t="shared" si="55"/>
        <v>228.7312</v>
      </c>
      <c r="J617" s="17">
        <f t="shared" si="56"/>
        <v>1658.3011999999999</v>
      </c>
      <c r="K617" s="4" t="s">
        <v>1660</v>
      </c>
      <c r="L617" s="36" t="s">
        <v>1656</v>
      </c>
      <c r="M617" s="4" t="s">
        <v>1943</v>
      </c>
      <c r="N617" s="4" t="s">
        <v>1651</v>
      </c>
      <c r="O617" s="36" t="s">
        <v>2196</v>
      </c>
      <c r="P617" s="34" t="s">
        <v>1190</v>
      </c>
      <c r="Q617" s="4" t="e">
        <f>VLOOKUP(N617,Base!$E:$M,8,FALSE)</f>
        <v>#N/A</v>
      </c>
      <c r="R617" s="4" t="e">
        <f>VLOOKUP(O617,Base!$E:$M,8,FALSE)</f>
        <v>#N/A</v>
      </c>
      <c r="S617" s="4" t="e">
        <f>VLOOKUP(Q617,Base!$D:$M,9,FALSE)</f>
        <v>#N/A</v>
      </c>
      <c r="T617" s="4" t="s">
        <v>1651</v>
      </c>
      <c r="U617" s="4" t="s">
        <v>1943</v>
      </c>
    </row>
    <row r="618" spans="1:21" s="28" customFormat="1" x14ac:dyDescent="0.3">
      <c r="A618" s="15" t="s">
        <v>746</v>
      </c>
      <c r="B618" s="15" t="s">
        <v>2197</v>
      </c>
      <c r="C618" s="16" t="s">
        <v>1649</v>
      </c>
      <c r="D618" s="17">
        <v>8321.1</v>
      </c>
      <c r="E618" s="17">
        <v>3612.65</v>
      </c>
      <c r="F618" s="18">
        <v>11933.75</v>
      </c>
      <c r="G618" s="17">
        <v>0</v>
      </c>
      <c r="H618" s="17">
        <f t="shared" si="54"/>
        <v>11933.75</v>
      </c>
      <c r="I618" s="17">
        <f t="shared" si="55"/>
        <v>1909.4</v>
      </c>
      <c r="J618" s="17">
        <f t="shared" si="56"/>
        <v>13843.15</v>
      </c>
      <c r="K618" s="19" t="s">
        <v>718</v>
      </c>
      <c r="L618" s="32" t="s">
        <v>305</v>
      </c>
      <c r="M618" s="28" t="s">
        <v>2198</v>
      </c>
      <c r="N618" s="30" t="s">
        <v>1651</v>
      </c>
      <c r="O618" s="31" t="s">
        <v>384</v>
      </c>
      <c r="P618" s="20" t="s">
        <v>1653</v>
      </c>
      <c r="Q618" s="4" t="e">
        <f>VLOOKUP(N618,Base!$E:$M,8,FALSE)</f>
        <v>#N/A</v>
      </c>
      <c r="R618" s="4">
        <f>VLOOKUP(O618,Base!$E:$M,8,FALSE)</f>
        <v>2020</v>
      </c>
      <c r="T618" s="30" t="s">
        <v>1651</v>
      </c>
      <c r="U618" s="28" t="s">
        <v>2198</v>
      </c>
    </row>
    <row r="619" spans="1:21" x14ac:dyDescent="0.3">
      <c r="A619" s="15" t="s">
        <v>746</v>
      </c>
      <c r="B619" s="15" t="s">
        <v>2199</v>
      </c>
      <c r="C619" s="16" t="s">
        <v>1655</v>
      </c>
      <c r="D619" s="17">
        <v>1545.13</v>
      </c>
      <c r="E619" s="17">
        <v>750.55</v>
      </c>
      <c r="F619" s="18">
        <v>2295.69</v>
      </c>
      <c r="G619" s="17">
        <v>0</v>
      </c>
      <c r="H619" s="17">
        <f t="shared" si="54"/>
        <v>2295.69</v>
      </c>
      <c r="I619" s="17">
        <f t="shared" si="55"/>
        <v>367.31040000000002</v>
      </c>
      <c r="J619" s="17">
        <f t="shared" si="56"/>
        <v>2663.0003999999999</v>
      </c>
      <c r="K619" s="4" t="s">
        <v>797</v>
      </c>
      <c r="L619" s="36" t="s">
        <v>1656</v>
      </c>
      <c r="M619" s="4" t="s">
        <v>1940</v>
      </c>
      <c r="N619" s="4" t="s">
        <v>1651</v>
      </c>
      <c r="O619" s="36" t="s">
        <v>2200</v>
      </c>
      <c r="P619" s="34" t="s">
        <v>1190</v>
      </c>
      <c r="Q619" s="4" t="e">
        <f>VLOOKUP(N619,Base!$E:$M,8,FALSE)</f>
        <v>#N/A</v>
      </c>
      <c r="R619" s="4" t="e">
        <f>VLOOKUP(O619,Base!$E:$M,8,FALSE)</f>
        <v>#N/A</v>
      </c>
      <c r="S619" s="4" t="e">
        <f>VLOOKUP(Q619,Base!$D:$M,9,FALSE)</f>
        <v>#N/A</v>
      </c>
      <c r="T619" s="4" t="s">
        <v>1651</v>
      </c>
      <c r="U619" s="4" t="s">
        <v>1940</v>
      </c>
    </row>
    <row r="620" spans="1:21" x14ac:dyDescent="0.3">
      <c r="A620" s="15" t="s">
        <v>746</v>
      </c>
      <c r="B620" s="15" t="s">
        <v>2201</v>
      </c>
      <c r="C620" s="16" t="s">
        <v>1655</v>
      </c>
      <c r="D620" s="17">
        <v>962.19</v>
      </c>
      <c r="E620" s="17">
        <v>467.38</v>
      </c>
      <c r="F620" s="18">
        <v>1429.57</v>
      </c>
      <c r="G620" s="17">
        <v>0</v>
      </c>
      <c r="H620" s="17">
        <f t="shared" si="54"/>
        <v>1429.57</v>
      </c>
      <c r="I620" s="17">
        <f t="shared" si="55"/>
        <v>228.7312</v>
      </c>
      <c r="J620" s="17">
        <f t="shared" si="56"/>
        <v>1658.3011999999999</v>
      </c>
      <c r="K620" s="4" t="s">
        <v>1660</v>
      </c>
      <c r="L620" s="36" t="s">
        <v>1656</v>
      </c>
      <c r="M620" s="4" t="s">
        <v>1943</v>
      </c>
      <c r="N620" s="4" t="s">
        <v>1651</v>
      </c>
      <c r="O620" s="36" t="s">
        <v>2202</v>
      </c>
      <c r="P620" s="34" t="s">
        <v>1190</v>
      </c>
      <c r="Q620" s="4" t="e">
        <f>VLOOKUP(N620,Base!$E:$M,8,FALSE)</f>
        <v>#N/A</v>
      </c>
      <c r="R620" s="4" t="e">
        <f>VLOOKUP(O620,Base!$E:$M,8,FALSE)</f>
        <v>#N/A</v>
      </c>
      <c r="S620" s="4" t="e">
        <f>VLOOKUP(Q620,Base!$D:$M,9,FALSE)</f>
        <v>#N/A</v>
      </c>
      <c r="T620" s="4" t="s">
        <v>1651</v>
      </c>
      <c r="U620" s="4" t="s">
        <v>1943</v>
      </c>
    </row>
    <row r="621" spans="1:21" x14ac:dyDescent="0.3">
      <c r="A621" s="15" t="s">
        <v>746</v>
      </c>
      <c r="B621" s="38" t="s">
        <v>2203</v>
      </c>
      <c r="C621" s="16" t="s">
        <v>1655</v>
      </c>
      <c r="D621" s="17">
        <v>8124.9</v>
      </c>
      <c r="E621" s="17">
        <v>3946.69</v>
      </c>
      <c r="F621" s="18">
        <v>12071.59</v>
      </c>
      <c r="G621" s="17">
        <v>0</v>
      </c>
      <c r="H621" s="17">
        <f>+F621+G621</f>
        <v>12071.59</v>
      </c>
      <c r="I621" s="17">
        <f>+H621*0.16</f>
        <v>1931.4544000000001</v>
      </c>
      <c r="J621" s="17">
        <f>+H621+I621</f>
        <v>14003.044400000001</v>
      </c>
      <c r="K621" s="4" t="s">
        <v>2204</v>
      </c>
      <c r="L621" s="36" t="s">
        <v>2205</v>
      </c>
      <c r="M621" s="4" t="s">
        <v>2206</v>
      </c>
      <c r="N621" s="4" t="s">
        <v>1651</v>
      </c>
      <c r="O621" s="36" t="s">
        <v>352</v>
      </c>
      <c r="P621" s="34" t="s">
        <v>2207</v>
      </c>
      <c r="Q621" s="4" t="e">
        <f>VLOOKUP(N621,Base!$E:$M,8,FALSE)</f>
        <v>#N/A</v>
      </c>
      <c r="R621" s="4">
        <f>VLOOKUP(O621,Base!$E:$M,8,FALSE)</f>
        <v>2020</v>
      </c>
      <c r="T621" s="4" t="s">
        <v>1651</v>
      </c>
      <c r="U621" s="4" t="s">
        <v>2206</v>
      </c>
    </row>
    <row r="622" spans="1:21" x14ac:dyDescent="0.3">
      <c r="A622" s="15" t="s">
        <v>746</v>
      </c>
      <c r="B622" s="38" t="s">
        <v>2208</v>
      </c>
      <c r="C622" s="16" t="s">
        <v>1655</v>
      </c>
      <c r="D622" s="17">
        <v>1545.13</v>
      </c>
      <c r="E622" s="17">
        <v>750.55</v>
      </c>
      <c r="F622" s="18">
        <v>2295.69</v>
      </c>
      <c r="G622" s="17">
        <v>0</v>
      </c>
      <c r="H622" s="17">
        <f t="shared" ref="H622:H685" si="57">+F622+G622</f>
        <v>2295.69</v>
      </c>
      <c r="I622" s="17">
        <f t="shared" ref="I622:I685" si="58">+H622*0.16</f>
        <v>367.31040000000002</v>
      </c>
      <c r="J622" s="17">
        <f t="shared" ref="J622:J685" si="59">+H622+I622</f>
        <v>2663.0003999999999</v>
      </c>
      <c r="K622" s="4" t="s">
        <v>797</v>
      </c>
      <c r="L622" s="36" t="s">
        <v>1656</v>
      </c>
      <c r="M622" s="4" t="s">
        <v>1940</v>
      </c>
      <c r="N622" s="4" t="s">
        <v>1651</v>
      </c>
      <c r="O622" s="36" t="s">
        <v>2209</v>
      </c>
      <c r="P622" s="34" t="s">
        <v>1190</v>
      </c>
      <c r="Q622" s="4" t="e">
        <f>VLOOKUP(N622,Base!$E:$M,8,FALSE)</f>
        <v>#N/A</v>
      </c>
      <c r="R622" s="4" t="e">
        <f>VLOOKUP(O622,Base!$E:$M,8,FALSE)</f>
        <v>#N/A</v>
      </c>
      <c r="S622" s="4" t="e">
        <f>VLOOKUP(Q622,Base!$D:$M,9,FALSE)</f>
        <v>#N/A</v>
      </c>
      <c r="T622" s="4" t="s">
        <v>1651</v>
      </c>
      <c r="U622" s="4" t="s">
        <v>1940</v>
      </c>
    </row>
    <row r="623" spans="1:21" x14ac:dyDescent="0.3">
      <c r="A623" s="15" t="s">
        <v>746</v>
      </c>
      <c r="B623" s="38" t="s">
        <v>2210</v>
      </c>
      <c r="C623" s="16" t="s">
        <v>1655</v>
      </c>
      <c r="D623" s="17">
        <v>962.19</v>
      </c>
      <c r="E623" s="17">
        <v>467.38</v>
      </c>
      <c r="F623" s="18">
        <v>1429.57</v>
      </c>
      <c r="G623" s="17">
        <v>0</v>
      </c>
      <c r="H623" s="17">
        <f t="shared" si="57"/>
        <v>1429.57</v>
      </c>
      <c r="I623" s="17">
        <f t="shared" si="58"/>
        <v>228.7312</v>
      </c>
      <c r="J623" s="17">
        <f t="shared" si="59"/>
        <v>1658.3011999999999</v>
      </c>
      <c r="K623" s="4" t="s">
        <v>1660</v>
      </c>
      <c r="L623" s="36" t="s">
        <v>1656</v>
      </c>
      <c r="M623" s="4" t="s">
        <v>1943</v>
      </c>
      <c r="N623" s="4" t="s">
        <v>1651</v>
      </c>
      <c r="O623" s="36" t="s">
        <v>2211</v>
      </c>
      <c r="P623" s="34" t="s">
        <v>1190</v>
      </c>
      <c r="Q623" s="4" t="e">
        <f>VLOOKUP(N623,Base!$E:$M,8,FALSE)</f>
        <v>#N/A</v>
      </c>
      <c r="R623" s="4" t="e">
        <f>VLOOKUP(O623,Base!$E:$M,8,FALSE)</f>
        <v>#N/A</v>
      </c>
      <c r="S623" s="4" t="e">
        <f>VLOOKUP(Q623,Base!$D:$M,9,FALSE)</f>
        <v>#N/A</v>
      </c>
      <c r="T623" s="4" t="s">
        <v>1651</v>
      </c>
      <c r="U623" s="4" t="s">
        <v>1943</v>
      </c>
    </row>
    <row r="624" spans="1:21" x14ac:dyDescent="0.3">
      <c r="A624" s="15" t="s">
        <v>746</v>
      </c>
      <c r="B624" s="38" t="s">
        <v>2212</v>
      </c>
      <c r="C624" s="16" t="s">
        <v>1655</v>
      </c>
      <c r="D624" s="17">
        <v>8124.9</v>
      </c>
      <c r="E624" s="17">
        <v>3946.69</v>
      </c>
      <c r="F624" s="18">
        <v>12071.59</v>
      </c>
      <c r="G624" s="17">
        <v>0</v>
      </c>
      <c r="H624" s="17">
        <f t="shared" si="57"/>
        <v>12071.59</v>
      </c>
      <c r="I624" s="17">
        <f t="shared" si="58"/>
        <v>1931.4544000000001</v>
      </c>
      <c r="J624" s="17">
        <f t="shared" si="59"/>
        <v>14003.044400000001</v>
      </c>
      <c r="K624" s="4" t="s">
        <v>2204</v>
      </c>
      <c r="L624" s="36" t="s">
        <v>2205</v>
      </c>
      <c r="M624" s="4" t="s">
        <v>2213</v>
      </c>
      <c r="N624" s="4" t="s">
        <v>1651</v>
      </c>
      <c r="O624" s="36" t="s">
        <v>368</v>
      </c>
      <c r="P624" s="34" t="s">
        <v>2214</v>
      </c>
      <c r="Q624" s="4" t="e">
        <f>VLOOKUP(N624,Base!$E:$M,8,FALSE)</f>
        <v>#N/A</v>
      </c>
      <c r="R624" s="4">
        <f>VLOOKUP(O624,Base!$E:$M,8,FALSE)</f>
        <v>2020</v>
      </c>
      <c r="T624" s="4" t="s">
        <v>1651</v>
      </c>
      <c r="U624" s="4" t="s">
        <v>2213</v>
      </c>
    </row>
    <row r="625" spans="1:21" x14ac:dyDescent="0.3">
      <c r="A625" s="15" t="s">
        <v>746</v>
      </c>
      <c r="B625" s="38" t="s">
        <v>2215</v>
      </c>
      <c r="C625" s="16" t="s">
        <v>1655</v>
      </c>
      <c r="D625" s="17">
        <v>1545.13</v>
      </c>
      <c r="E625" s="17">
        <v>750.55</v>
      </c>
      <c r="F625" s="18">
        <v>2295.69</v>
      </c>
      <c r="G625" s="17">
        <v>0</v>
      </c>
      <c r="H625" s="17">
        <f t="shared" si="57"/>
        <v>2295.69</v>
      </c>
      <c r="I625" s="17">
        <f t="shared" si="58"/>
        <v>367.31040000000002</v>
      </c>
      <c r="J625" s="17">
        <f t="shared" si="59"/>
        <v>2663.0003999999999</v>
      </c>
      <c r="K625" s="4" t="s">
        <v>797</v>
      </c>
      <c r="L625" s="36" t="s">
        <v>1656</v>
      </c>
      <c r="M625" s="4" t="s">
        <v>1940</v>
      </c>
      <c r="N625" s="4" t="s">
        <v>1651</v>
      </c>
      <c r="O625" s="36" t="s">
        <v>2216</v>
      </c>
      <c r="P625" s="34" t="s">
        <v>1190</v>
      </c>
      <c r="Q625" s="4" t="e">
        <f>VLOOKUP(N625,Base!$E:$M,8,FALSE)</f>
        <v>#N/A</v>
      </c>
      <c r="R625" s="4" t="e">
        <f>VLOOKUP(O625,Base!$E:$M,8,FALSE)</f>
        <v>#N/A</v>
      </c>
      <c r="S625" s="4" t="e">
        <f>VLOOKUP(Q625,Base!$D:$M,9,FALSE)</f>
        <v>#N/A</v>
      </c>
      <c r="T625" s="4" t="s">
        <v>1651</v>
      </c>
      <c r="U625" s="4" t="s">
        <v>1940</v>
      </c>
    </row>
    <row r="626" spans="1:21" x14ac:dyDescent="0.3">
      <c r="A626" s="15" t="s">
        <v>746</v>
      </c>
      <c r="B626" s="38" t="s">
        <v>2217</v>
      </c>
      <c r="C626" s="16" t="s">
        <v>1655</v>
      </c>
      <c r="D626" s="17">
        <v>962.19</v>
      </c>
      <c r="E626" s="17">
        <v>467.38</v>
      </c>
      <c r="F626" s="18">
        <v>1429.57</v>
      </c>
      <c r="G626" s="17">
        <v>0</v>
      </c>
      <c r="H626" s="17">
        <f t="shared" si="57"/>
        <v>1429.57</v>
      </c>
      <c r="I626" s="17">
        <f t="shared" si="58"/>
        <v>228.7312</v>
      </c>
      <c r="J626" s="17">
        <f t="shared" si="59"/>
        <v>1658.3011999999999</v>
      </c>
      <c r="K626" s="4" t="s">
        <v>1660</v>
      </c>
      <c r="L626" s="36" t="s">
        <v>1656</v>
      </c>
      <c r="M626" s="4" t="s">
        <v>1943</v>
      </c>
      <c r="N626" s="4" t="s">
        <v>1651</v>
      </c>
      <c r="O626" s="36" t="s">
        <v>2218</v>
      </c>
      <c r="P626" s="34" t="s">
        <v>1190</v>
      </c>
      <c r="Q626" s="4" t="e">
        <f>VLOOKUP(N626,Base!$E:$M,8,FALSE)</f>
        <v>#N/A</v>
      </c>
      <c r="R626" s="4" t="e">
        <f>VLOOKUP(O626,Base!$E:$M,8,FALSE)</f>
        <v>#N/A</v>
      </c>
      <c r="S626" s="4" t="e">
        <f>VLOOKUP(Q626,Base!$D:$M,9,FALSE)</f>
        <v>#N/A</v>
      </c>
      <c r="T626" s="4" t="s">
        <v>1651</v>
      </c>
      <c r="U626" s="4" t="s">
        <v>1943</v>
      </c>
    </row>
    <row r="627" spans="1:21" x14ac:dyDescent="0.3">
      <c r="A627" s="15" t="s">
        <v>746</v>
      </c>
      <c r="B627" s="38" t="s">
        <v>2219</v>
      </c>
      <c r="C627" s="16" t="s">
        <v>1655</v>
      </c>
      <c r="D627" s="17">
        <v>8124.9</v>
      </c>
      <c r="E627" s="17">
        <v>3946.69</v>
      </c>
      <c r="F627" s="18">
        <v>12071.59</v>
      </c>
      <c r="G627" s="17">
        <v>0</v>
      </c>
      <c r="H627" s="17">
        <f t="shared" si="57"/>
        <v>12071.59</v>
      </c>
      <c r="I627" s="17">
        <f t="shared" si="58"/>
        <v>1931.4544000000001</v>
      </c>
      <c r="J627" s="17">
        <f t="shared" si="59"/>
        <v>14003.044400000001</v>
      </c>
      <c r="K627" s="4" t="s">
        <v>2204</v>
      </c>
      <c r="L627" s="36" t="s">
        <v>2205</v>
      </c>
      <c r="M627" s="4" t="s">
        <v>2213</v>
      </c>
      <c r="N627" s="4" t="s">
        <v>1651</v>
      </c>
      <c r="O627" s="36" t="s">
        <v>398</v>
      </c>
      <c r="P627" s="34" t="s">
        <v>2220</v>
      </c>
      <c r="Q627" s="4" t="e">
        <f>VLOOKUP(N627,Base!$E:$M,8,FALSE)</f>
        <v>#N/A</v>
      </c>
      <c r="R627" s="4">
        <f>VLOOKUP(O627,Base!$E:$M,8,FALSE)</f>
        <v>2020</v>
      </c>
      <c r="T627" s="4" t="s">
        <v>1651</v>
      </c>
      <c r="U627" s="4" t="s">
        <v>2213</v>
      </c>
    </row>
    <row r="628" spans="1:21" x14ac:dyDescent="0.3">
      <c r="A628" s="15" t="s">
        <v>746</v>
      </c>
      <c r="B628" s="38" t="s">
        <v>2221</v>
      </c>
      <c r="C628" s="16" t="s">
        <v>1655</v>
      </c>
      <c r="D628" s="17">
        <v>1545.13</v>
      </c>
      <c r="E628" s="17">
        <v>750.55</v>
      </c>
      <c r="F628" s="18">
        <v>2295.69</v>
      </c>
      <c r="G628" s="17">
        <v>0</v>
      </c>
      <c r="H628" s="17">
        <f t="shared" si="57"/>
        <v>2295.69</v>
      </c>
      <c r="I628" s="17">
        <f t="shared" si="58"/>
        <v>367.31040000000002</v>
      </c>
      <c r="J628" s="17">
        <f t="shared" si="59"/>
        <v>2663.0003999999999</v>
      </c>
      <c r="K628" s="4" t="s">
        <v>797</v>
      </c>
      <c r="L628" s="36" t="s">
        <v>1656</v>
      </c>
      <c r="M628" s="4" t="s">
        <v>1940</v>
      </c>
      <c r="N628" s="4" t="s">
        <v>1651</v>
      </c>
      <c r="O628" s="36" t="s">
        <v>2222</v>
      </c>
      <c r="P628" s="34" t="s">
        <v>1190</v>
      </c>
      <c r="Q628" s="4" t="e">
        <f>VLOOKUP(N628,Base!$E:$M,8,FALSE)</f>
        <v>#N/A</v>
      </c>
      <c r="R628" s="4" t="e">
        <f>VLOOKUP(O628,Base!$E:$M,8,FALSE)</f>
        <v>#N/A</v>
      </c>
      <c r="S628" s="4" t="e">
        <f>VLOOKUP(Q628,Base!$D:$M,9,FALSE)</f>
        <v>#N/A</v>
      </c>
      <c r="T628" s="4" t="s">
        <v>1651</v>
      </c>
      <c r="U628" s="4" t="s">
        <v>1940</v>
      </c>
    </row>
    <row r="629" spans="1:21" x14ac:dyDescent="0.3">
      <c r="A629" s="15" t="s">
        <v>746</v>
      </c>
      <c r="B629" s="38" t="s">
        <v>2223</v>
      </c>
      <c r="C629" s="16" t="s">
        <v>1655</v>
      </c>
      <c r="D629" s="17">
        <v>962.19</v>
      </c>
      <c r="E629" s="17">
        <v>467.38</v>
      </c>
      <c r="F629" s="18">
        <v>1429.57</v>
      </c>
      <c r="G629" s="17">
        <v>0</v>
      </c>
      <c r="H629" s="17">
        <f t="shared" si="57"/>
        <v>1429.57</v>
      </c>
      <c r="I629" s="17">
        <f t="shared" si="58"/>
        <v>228.7312</v>
      </c>
      <c r="J629" s="17">
        <f t="shared" si="59"/>
        <v>1658.3011999999999</v>
      </c>
      <c r="K629" s="4" t="s">
        <v>1660</v>
      </c>
      <c r="L629" s="36" t="s">
        <v>1656</v>
      </c>
      <c r="M629" s="4" t="s">
        <v>1943</v>
      </c>
      <c r="N629" s="4" t="s">
        <v>1651</v>
      </c>
      <c r="O629" s="36" t="s">
        <v>2224</v>
      </c>
      <c r="P629" s="34" t="s">
        <v>1190</v>
      </c>
      <c r="Q629" s="4" t="e">
        <f>VLOOKUP(N629,Base!$E:$M,8,FALSE)</f>
        <v>#N/A</v>
      </c>
      <c r="R629" s="4" t="e">
        <f>VLOOKUP(O629,Base!$E:$M,8,FALSE)</f>
        <v>#N/A</v>
      </c>
      <c r="S629" s="4" t="e">
        <f>VLOOKUP(Q629,Base!$D:$M,9,FALSE)</f>
        <v>#N/A</v>
      </c>
      <c r="T629" s="4" t="s">
        <v>1651</v>
      </c>
      <c r="U629" s="4" t="s">
        <v>1943</v>
      </c>
    </row>
    <row r="630" spans="1:21" x14ac:dyDescent="0.3">
      <c r="A630" s="15" t="s">
        <v>746</v>
      </c>
      <c r="B630" s="38" t="s">
        <v>2225</v>
      </c>
      <c r="C630" s="16" t="s">
        <v>1655</v>
      </c>
      <c r="D630" s="17">
        <v>8124.9</v>
      </c>
      <c r="E630" s="17">
        <v>3946.69</v>
      </c>
      <c r="F630" s="18">
        <v>12071.59</v>
      </c>
      <c r="G630" s="17">
        <v>0</v>
      </c>
      <c r="H630" s="17">
        <f t="shared" si="57"/>
        <v>12071.59</v>
      </c>
      <c r="I630" s="17">
        <f t="shared" si="58"/>
        <v>1931.4544000000001</v>
      </c>
      <c r="J630" s="17">
        <f t="shared" si="59"/>
        <v>14003.044400000001</v>
      </c>
      <c r="K630" s="4" t="s">
        <v>2204</v>
      </c>
      <c r="L630" s="36" t="s">
        <v>2205</v>
      </c>
      <c r="M630" s="4" t="s">
        <v>2213</v>
      </c>
      <c r="N630" s="4" t="s">
        <v>1651</v>
      </c>
      <c r="O630" s="36" t="s">
        <v>366</v>
      </c>
      <c r="P630" s="34" t="s">
        <v>2226</v>
      </c>
      <c r="Q630" s="4" t="e">
        <f>VLOOKUP(N630,Base!$E:$M,8,FALSE)</f>
        <v>#N/A</v>
      </c>
      <c r="R630" s="4">
        <f>VLOOKUP(O630,Base!$E:$M,8,FALSE)</f>
        <v>2020</v>
      </c>
      <c r="T630" s="4" t="s">
        <v>1651</v>
      </c>
      <c r="U630" s="4" t="s">
        <v>2213</v>
      </c>
    </row>
    <row r="631" spans="1:21" x14ac:dyDescent="0.3">
      <c r="A631" s="15" t="s">
        <v>746</v>
      </c>
      <c r="B631" s="38" t="s">
        <v>2227</v>
      </c>
      <c r="C631" s="16" t="s">
        <v>1655</v>
      </c>
      <c r="D631" s="17">
        <v>1545.13</v>
      </c>
      <c r="E631" s="17">
        <v>750.55</v>
      </c>
      <c r="F631" s="18">
        <v>2295.69</v>
      </c>
      <c r="G631" s="17">
        <v>0</v>
      </c>
      <c r="H631" s="17">
        <f t="shared" si="57"/>
        <v>2295.69</v>
      </c>
      <c r="I631" s="17">
        <f t="shared" si="58"/>
        <v>367.31040000000002</v>
      </c>
      <c r="J631" s="17">
        <f t="shared" si="59"/>
        <v>2663.0003999999999</v>
      </c>
      <c r="K631" s="4" t="s">
        <v>797</v>
      </c>
      <c r="L631" s="36" t="s">
        <v>1656</v>
      </c>
      <c r="M631" s="4" t="s">
        <v>1940</v>
      </c>
      <c r="N631" s="4" t="s">
        <v>1651</v>
      </c>
      <c r="O631" s="36" t="s">
        <v>2228</v>
      </c>
      <c r="P631" s="34" t="s">
        <v>1190</v>
      </c>
      <c r="Q631" s="4" t="e">
        <f>VLOOKUP(N631,Base!$E:$M,8,FALSE)</f>
        <v>#N/A</v>
      </c>
      <c r="R631" s="4" t="e">
        <f>VLOOKUP(O631,Base!$E:$M,8,FALSE)</f>
        <v>#N/A</v>
      </c>
      <c r="S631" s="4" t="e">
        <f>VLOOKUP(Q631,Base!$D:$M,9,FALSE)</f>
        <v>#N/A</v>
      </c>
      <c r="T631" s="4" t="s">
        <v>1651</v>
      </c>
      <c r="U631" s="4" t="s">
        <v>1940</v>
      </c>
    </row>
    <row r="632" spans="1:21" x14ac:dyDescent="0.3">
      <c r="A632" s="15" t="s">
        <v>746</v>
      </c>
      <c r="B632" s="38" t="s">
        <v>2229</v>
      </c>
      <c r="C632" s="16" t="s">
        <v>1655</v>
      </c>
      <c r="D632" s="17">
        <v>962.19</v>
      </c>
      <c r="E632" s="17">
        <v>467.38</v>
      </c>
      <c r="F632" s="18">
        <v>1429.57</v>
      </c>
      <c r="G632" s="17">
        <v>0</v>
      </c>
      <c r="H632" s="17">
        <f t="shared" si="57"/>
        <v>1429.57</v>
      </c>
      <c r="I632" s="17">
        <f t="shared" si="58"/>
        <v>228.7312</v>
      </c>
      <c r="J632" s="17">
        <f t="shared" si="59"/>
        <v>1658.3011999999999</v>
      </c>
      <c r="K632" s="4" t="s">
        <v>1660</v>
      </c>
      <c r="L632" s="36" t="s">
        <v>1656</v>
      </c>
      <c r="M632" s="4" t="s">
        <v>1943</v>
      </c>
      <c r="N632" s="4" t="s">
        <v>1651</v>
      </c>
      <c r="O632" s="36" t="s">
        <v>2230</v>
      </c>
      <c r="P632" s="34" t="s">
        <v>1190</v>
      </c>
      <c r="Q632" s="4" t="e">
        <f>VLOOKUP(N632,Base!$E:$M,8,FALSE)</f>
        <v>#N/A</v>
      </c>
      <c r="R632" s="4" t="e">
        <f>VLOOKUP(O632,Base!$E:$M,8,FALSE)</f>
        <v>#N/A</v>
      </c>
      <c r="S632" s="4" t="e">
        <f>VLOOKUP(Q632,Base!$D:$M,9,FALSE)</f>
        <v>#N/A</v>
      </c>
      <c r="T632" s="4" t="s">
        <v>1651</v>
      </c>
      <c r="U632" s="4" t="s">
        <v>1943</v>
      </c>
    </row>
    <row r="633" spans="1:21" x14ac:dyDescent="0.3">
      <c r="A633" s="15" t="s">
        <v>746</v>
      </c>
      <c r="B633" s="38" t="s">
        <v>2231</v>
      </c>
      <c r="C633" s="16" t="s">
        <v>1655</v>
      </c>
      <c r="D633" s="17">
        <v>8124.9</v>
      </c>
      <c r="E633" s="17">
        <v>3946.69</v>
      </c>
      <c r="F633" s="18">
        <v>12071.59</v>
      </c>
      <c r="G633" s="17">
        <v>0</v>
      </c>
      <c r="H633" s="17">
        <f t="shared" si="57"/>
        <v>12071.59</v>
      </c>
      <c r="I633" s="17">
        <f t="shared" si="58"/>
        <v>1931.4544000000001</v>
      </c>
      <c r="J633" s="17">
        <f t="shared" si="59"/>
        <v>14003.044400000001</v>
      </c>
      <c r="K633" s="4" t="s">
        <v>2204</v>
      </c>
      <c r="L633" s="36" t="s">
        <v>2205</v>
      </c>
      <c r="M633" s="4" t="s">
        <v>2213</v>
      </c>
      <c r="N633" s="4" t="s">
        <v>1651</v>
      </c>
      <c r="O633" s="36" t="s">
        <v>374</v>
      </c>
      <c r="P633" s="34" t="s">
        <v>2232</v>
      </c>
      <c r="Q633" s="4" t="e">
        <f>VLOOKUP(N633,Base!$E:$M,8,FALSE)</f>
        <v>#N/A</v>
      </c>
      <c r="R633" s="4">
        <f>VLOOKUP(O633,Base!$E:$M,8,FALSE)</f>
        <v>2020</v>
      </c>
      <c r="T633" s="4" t="s">
        <v>1651</v>
      </c>
      <c r="U633" s="4" t="s">
        <v>2213</v>
      </c>
    </row>
    <row r="634" spans="1:21" x14ac:dyDescent="0.3">
      <c r="A634" s="15" t="s">
        <v>746</v>
      </c>
      <c r="B634" s="38" t="s">
        <v>2233</v>
      </c>
      <c r="C634" s="16" t="s">
        <v>1655</v>
      </c>
      <c r="D634" s="17">
        <v>1545.13</v>
      </c>
      <c r="E634" s="17">
        <v>750.55</v>
      </c>
      <c r="F634" s="18">
        <v>2295.69</v>
      </c>
      <c r="G634" s="17">
        <v>0</v>
      </c>
      <c r="H634" s="17">
        <f t="shared" si="57"/>
        <v>2295.69</v>
      </c>
      <c r="I634" s="17">
        <f t="shared" si="58"/>
        <v>367.31040000000002</v>
      </c>
      <c r="J634" s="17">
        <f t="shared" si="59"/>
        <v>2663.0003999999999</v>
      </c>
      <c r="K634" s="4" t="s">
        <v>797</v>
      </c>
      <c r="L634" s="36" t="s">
        <v>1656</v>
      </c>
      <c r="M634" s="4" t="s">
        <v>1940</v>
      </c>
      <c r="N634" s="4" t="s">
        <v>1651</v>
      </c>
      <c r="O634" s="36" t="s">
        <v>2234</v>
      </c>
      <c r="P634" s="34" t="s">
        <v>1190</v>
      </c>
      <c r="Q634" s="4" t="e">
        <f>VLOOKUP(N634,Base!$E:$M,8,FALSE)</f>
        <v>#N/A</v>
      </c>
      <c r="R634" s="4" t="e">
        <f>VLOOKUP(O634,Base!$E:$M,8,FALSE)</f>
        <v>#N/A</v>
      </c>
      <c r="S634" s="4" t="e">
        <f>VLOOKUP(Q634,Base!$D:$M,9,FALSE)</f>
        <v>#N/A</v>
      </c>
      <c r="T634" s="4" t="s">
        <v>1651</v>
      </c>
      <c r="U634" s="4" t="s">
        <v>1940</v>
      </c>
    </row>
    <row r="635" spans="1:21" x14ac:dyDescent="0.3">
      <c r="A635" s="15" t="s">
        <v>746</v>
      </c>
      <c r="B635" s="38" t="s">
        <v>2235</v>
      </c>
      <c r="C635" s="16" t="s">
        <v>1655</v>
      </c>
      <c r="D635" s="17">
        <v>962.19</v>
      </c>
      <c r="E635" s="17">
        <v>467.38</v>
      </c>
      <c r="F635" s="18">
        <v>1429.57</v>
      </c>
      <c r="G635" s="17">
        <v>0</v>
      </c>
      <c r="H635" s="17">
        <f t="shared" si="57"/>
        <v>1429.57</v>
      </c>
      <c r="I635" s="17">
        <f t="shared" si="58"/>
        <v>228.7312</v>
      </c>
      <c r="J635" s="17">
        <f t="shared" si="59"/>
        <v>1658.3011999999999</v>
      </c>
      <c r="K635" s="4" t="s">
        <v>1660</v>
      </c>
      <c r="L635" s="36" t="s">
        <v>1656</v>
      </c>
      <c r="M635" s="4" t="s">
        <v>1943</v>
      </c>
      <c r="N635" s="4" t="s">
        <v>1651</v>
      </c>
      <c r="O635" s="36" t="s">
        <v>2236</v>
      </c>
      <c r="P635" s="34" t="s">
        <v>1190</v>
      </c>
      <c r="Q635" s="4" t="e">
        <f>VLOOKUP(N635,Base!$E:$M,8,FALSE)</f>
        <v>#N/A</v>
      </c>
      <c r="R635" s="4" t="e">
        <f>VLOOKUP(O635,Base!$E:$M,8,FALSE)</f>
        <v>#N/A</v>
      </c>
      <c r="S635" s="4" t="e">
        <f>VLOOKUP(Q635,Base!$D:$M,9,FALSE)</f>
        <v>#N/A</v>
      </c>
      <c r="T635" s="4" t="s">
        <v>1651</v>
      </c>
      <c r="U635" s="4" t="s">
        <v>1943</v>
      </c>
    </row>
    <row r="636" spans="1:21" x14ac:dyDescent="0.3">
      <c r="A636" s="15" t="s">
        <v>746</v>
      </c>
      <c r="B636" s="38" t="s">
        <v>2237</v>
      </c>
      <c r="C636" s="16" t="s">
        <v>1655</v>
      </c>
      <c r="D636" s="17">
        <v>8124.9</v>
      </c>
      <c r="E636" s="17">
        <v>3946.69</v>
      </c>
      <c r="F636" s="18">
        <v>12071.59</v>
      </c>
      <c r="G636" s="17">
        <v>0</v>
      </c>
      <c r="H636" s="17">
        <f t="shared" si="57"/>
        <v>12071.59</v>
      </c>
      <c r="I636" s="17">
        <f t="shared" si="58"/>
        <v>1931.4544000000001</v>
      </c>
      <c r="J636" s="17">
        <f t="shared" si="59"/>
        <v>14003.044400000001</v>
      </c>
      <c r="K636" s="4" t="s">
        <v>2204</v>
      </c>
      <c r="L636" s="36" t="s">
        <v>2205</v>
      </c>
      <c r="M636" s="4" t="s">
        <v>2213</v>
      </c>
      <c r="N636" s="4" t="s">
        <v>1651</v>
      </c>
      <c r="O636" s="36" t="s">
        <v>358</v>
      </c>
      <c r="P636" s="34" t="s">
        <v>2238</v>
      </c>
      <c r="Q636" s="4" t="e">
        <f>VLOOKUP(N636,Base!$E:$M,8,FALSE)</f>
        <v>#N/A</v>
      </c>
      <c r="R636" s="4" t="e">
        <f>VLOOKUP(O636,Base!$E:$M,8,FALSE)</f>
        <v>#N/A</v>
      </c>
      <c r="T636" s="4" t="s">
        <v>1651</v>
      </c>
      <c r="U636" s="4" t="s">
        <v>2213</v>
      </c>
    </row>
    <row r="637" spans="1:21" x14ac:dyDescent="0.3">
      <c r="A637" s="15" t="s">
        <v>746</v>
      </c>
      <c r="B637" s="38" t="s">
        <v>2239</v>
      </c>
      <c r="C637" s="16" t="s">
        <v>1655</v>
      </c>
      <c r="D637" s="17">
        <v>1545.13</v>
      </c>
      <c r="E637" s="17">
        <v>750.55</v>
      </c>
      <c r="F637" s="18">
        <v>2295.69</v>
      </c>
      <c r="G637" s="17">
        <v>0</v>
      </c>
      <c r="H637" s="17">
        <f t="shared" si="57"/>
        <v>2295.69</v>
      </c>
      <c r="I637" s="17">
        <f t="shared" si="58"/>
        <v>367.31040000000002</v>
      </c>
      <c r="J637" s="17">
        <f t="shared" si="59"/>
        <v>2663.0003999999999</v>
      </c>
      <c r="K637" s="4" t="s">
        <v>797</v>
      </c>
      <c r="L637" s="36" t="s">
        <v>1656</v>
      </c>
      <c r="M637" s="4" t="s">
        <v>1940</v>
      </c>
      <c r="N637" s="4" t="s">
        <v>1651</v>
      </c>
      <c r="O637" s="36" t="s">
        <v>2240</v>
      </c>
      <c r="P637" s="34" t="s">
        <v>1190</v>
      </c>
      <c r="Q637" s="4" t="e">
        <f>VLOOKUP(N637,Base!$E:$M,8,FALSE)</f>
        <v>#N/A</v>
      </c>
      <c r="R637" s="4" t="e">
        <f>VLOOKUP(O637,Base!$E:$M,8,FALSE)</f>
        <v>#N/A</v>
      </c>
      <c r="S637" s="4" t="e">
        <f>VLOOKUP(Q637,Base!$D:$M,9,FALSE)</f>
        <v>#N/A</v>
      </c>
      <c r="T637" s="4" t="s">
        <v>1651</v>
      </c>
      <c r="U637" s="4" t="s">
        <v>1940</v>
      </c>
    </row>
    <row r="638" spans="1:21" x14ac:dyDescent="0.3">
      <c r="A638" s="15" t="s">
        <v>746</v>
      </c>
      <c r="B638" s="38" t="s">
        <v>2241</v>
      </c>
      <c r="C638" s="16" t="s">
        <v>1655</v>
      </c>
      <c r="D638" s="17">
        <v>962.19</v>
      </c>
      <c r="E638" s="17">
        <v>467.38</v>
      </c>
      <c r="F638" s="18">
        <v>1429.57</v>
      </c>
      <c r="G638" s="17">
        <v>0</v>
      </c>
      <c r="H638" s="17">
        <f t="shared" si="57"/>
        <v>1429.57</v>
      </c>
      <c r="I638" s="17">
        <f t="shared" si="58"/>
        <v>228.7312</v>
      </c>
      <c r="J638" s="17">
        <f t="shared" si="59"/>
        <v>1658.3011999999999</v>
      </c>
      <c r="K638" s="4" t="s">
        <v>1660</v>
      </c>
      <c r="L638" s="36" t="s">
        <v>1656</v>
      </c>
      <c r="M638" s="4" t="s">
        <v>1943</v>
      </c>
      <c r="N638" s="4" t="s">
        <v>1651</v>
      </c>
      <c r="O638" s="36" t="s">
        <v>2242</v>
      </c>
      <c r="P638" s="34" t="s">
        <v>1190</v>
      </c>
      <c r="Q638" s="4" t="e">
        <f>VLOOKUP(N638,Base!$E:$M,8,FALSE)</f>
        <v>#N/A</v>
      </c>
      <c r="R638" s="4" t="e">
        <f>VLOOKUP(O638,Base!$E:$M,8,FALSE)</f>
        <v>#N/A</v>
      </c>
      <c r="S638" s="4" t="e">
        <f>VLOOKUP(Q638,Base!$D:$M,9,FALSE)</f>
        <v>#N/A</v>
      </c>
      <c r="T638" s="4" t="s">
        <v>1651</v>
      </c>
      <c r="U638" s="4" t="s">
        <v>1943</v>
      </c>
    </row>
    <row r="639" spans="1:21" x14ac:dyDescent="0.3">
      <c r="A639" s="15" t="s">
        <v>746</v>
      </c>
      <c r="B639" s="38" t="s">
        <v>2243</v>
      </c>
      <c r="C639" s="16" t="s">
        <v>1655</v>
      </c>
      <c r="D639" s="17">
        <v>13363.95</v>
      </c>
      <c r="E639" s="17">
        <v>6491.57</v>
      </c>
      <c r="F639" s="18">
        <v>19855.53</v>
      </c>
      <c r="G639" s="17">
        <v>0</v>
      </c>
      <c r="H639" s="17">
        <f t="shared" si="57"/>
        <v>19855.53</v>
      </c>
      <c r="I639" s="17">
        <f t="shared" si="58"/>
        <v>3176.8847999999998</v>
      </c>
      <c r="J639" s="17">
        <f t="shared" si="59"/>
        <v>23032.414799999999</v>
      </c>
      <c r="K639" s="4" t="s">
        <v>2204</v>
      </c>
      <c r="L639" s="36" t="s">
        <v>86</v>
      </c>
      <c r="M639" s="4" t="s">
        <v>2244</v>
      </c>
      <c r="N639" s="4" t="s">
        <v>1738</v>
      </c>
      <c r="O639" s="36" t="s">
        <v>596</v>
      </c>
      <c r="P639" s="34" t="s">
        <v>2245</v>
      </c>
      <c r="Q639" s="4" t="e">
        <f>VLOOKUP(N639,Base!$E:$M,8,FALSE)</f>
        <v>#N/A</v>
      </c>
      <c r="R639" s="4" t="str">
        <f>VLOOKUP(O639,Base!$E:$M,8,FALSE)</f>
        <v>2021</v>
      </c>
      <c r="T639" s="4" t="s">
        <v>1738</v>
      </c>
      <c r="U639" s="4" t="s">
        <v>2244</v>
      </c>
    </row>
    <row r="640" spans="1:21" x14ac:dyDescent="0.3">
      <c r="A640" s="15" t="s">
        <v>746</v>
      </c>
      <c r="B640" s="38" t="s">
        <v>2246</v>
      </c>
      <c r="C640" s="16" t="s">
        <v>1655</v>
      </c>
      <c r="D640" s="17">
        <v>2256.59</v>
      </c>
      <c r="E640" s="17">
        <v>1096.1400000000001</v>
      </c>
      <c r="F640" s="18">
        <v>3352.74</v>
      </c>
      <c r="G640" s="17">
        <v>0</v>
      </c>
      <c r="H640" s="17">
        <f t="shared" si="57"/>
        <v>3352.74</v>
      </c>
      <c r="I640" s="17">
        <f t="shared" si="58"/>
        <v>536.4384</v>
      </c>
      <c r="J640" s="17">
        <f t="shared" si="59"/>
        <v>3889.1783999999998</v>
      </c>
      <c r="K640" s="4" t="s">
        <v>797</v>
      </c>
      <c r="L640" s="36" t="s">
        <v>1656</v>
      </c>
      <c r="M640" s="4" t="s">
        <v>1657</v>
      </c>
      <c r="N640" s="4" t="s">
        <v>1651</v>
      </c>
      <c r="O640" s="36" t="s">
        <v>2247</v>
      </c>
      <c r="P640" s="34" t="s">
        <v>1190</v>
      </c>
      <c r="Q640" s="4" t="e">
        <f>VLOOKUP(N640,Base!$E:$M,8,FALSE)</f>
        <v>#N/A</v>
      </c>
      <c r="R640" s="4" t="e">
        <f>VLOOKUP(O640,Base!$E:$M,8,FALSE)</f>
        <v>#N/A</v>
      </c>
      <c r="S640" s="4" t="e">
        <f>VLOOKUP(Q640,Base!$D:$M,9,FALSE)</f>
        <v>#N/A</v>
      </c>
      <c r="T640" s="4" t="s">
        <v>1651</v>
      </c>
      <c r="U640" s="4" t="s">
        <v>1657</v>
      </c>
    </row>
    <row r="641" spans="1:21" x14ac:dyDescent="0.3">
      <c r="A641" s="15" t="s">
        <v>746</v>
      </c>
      <c r="B641" s="38" t="s">
        <v>2248</v>
      </c>
      <c r="C641" s="16" t="s">
        <v>1655</v>
      </c>
      <c r="D641" s="17">
        <v>985.65</v>
      </c>
      <c r="E641" s="17">
        <v>478.78</v>
      </c>
      <c r="F641" s="18">
        <v>1464.44</v>
      </c>
      <c r="G641" s="17">
        <v>0</v>
      </c>
      <c r="H641" s="17">
        <f t="shared" si="57"/>
        <v>1464.44</v>
      </c>
      <c r="I641" s="17">
        <f t="shared" si="58"/>
        <v>234.31040000000002</v>
      </c>
      <c r="J641" s="17">
        <f t="shared" si="59"/>
        <v>1698.7504000000001</v>
      </c>
      <c r="K641" s="4" t="s">
        <v>1660</v>
      </c>
      <c r="L641" s="36" t="s">
        <v>1656</v>
      </c>
      <c r="M641" s="4" t="s">
        <v>1661</v>
      </c>
      <c r="N641" s="4" t="s">
        <v>1651</v>
      </c>
      <c r="O641" s="36" t="s">
        <v>2249</v>
      </c>
      <c r="P641" s="34" t="s">
        <v>1190</v>
      </c>
      <c r="Q641" s="4" t="e">
        <f>VLOOKUP(N641,Base!$E:$M,8,FALSE)</f>
        <v>#N/A</v>
      </c>
      <c r="R641" s="4" t="e">
        <f>VLOOKUP(O641,Base!$E:$M,8,FALSE)</f>
        <v>#N/A</v>
      </c>
      <c r="S641" s="4" t="e">
        <f>VLOOKUP(Q641,Base!$D:$M,9,FALSE)</f>
        <v>#N/A</v>
      </c>
      <c r="T641" s="4" t="s">
        <v>1651</v>
      </c>
      <c r="U641" s="4" t="s">
        <v>1661</v>
      </c>
    </row>
    <row r="642" spans="1:21" x14ac:dyDescent="0.3">
      <c r="A642" s="15" t="s">
        <v>746</v>
      </c>
      <c r="B642" s="38" t="s">
        <v>2250</v>
      </c>
      <c r="C642" s="16" t="s">
        <v>1655</v>
      </c>
      <c r="D642" s="17">
        <v>13363.95</v>
      </c>
      <c r="E642" s="17">
        <v>6491.57</v>
      </c>
      <c r="F642" s="18">
        <v>19855.53</v>
      </c>
      <c r="G642" s="17">
        <v>0</v>
      </c>
      <c r="H642" s="17">
        <f t="shared" si="57"/>
        <v>19855.53</v>
      </c>
      <c r="I642" s="17">
        <f t="shared" si="58"/>
        <v>3176.8847999999998</v>
      </c>
      <c r="J642" s="17">
        <f t="shared" si="59"/>
        <v>23032.414799999999</v>
      </c>
      <c r="K642" s="4" t="s">
        <v>2204</v>
      </c>
      <c r="L642" s="36" t="s">
        <v>86</v>
      </c>
      <c r="M642" s="4" t="s">
        <v>2244</v>
      </c>
      <c r="N642" s="4" t="s">
        <v>1738</v>
      </c>
      <c r="O642" s="36" t="s">
        <v>695</v>
      </c>
      <c r="P642" s="34" t="s">
        <v>2251</v>
      </c>
      <c r="Q642" s="4" t="e">
        <f>VLOOKUP(N642,Base!$E:$M,8,FALSE)</f>
        <v>#N/A</v>
      </c>
      <c r="R642" s="4" t="str">
        <f>VLOOKUP(O642,Base!$E:$M,8,FALSE)</f>
        <v>2021</v>
      </c>
      <c r="T642" s="4" t="s">
        <v>1738</v>
      </c>
      <c r="U642" s="4" t="s">
        <v>2244</v>
      </c>
    </row>
    <row r="643" spans="1:21" x14ac:dyDescent="0.3">
      <c r="A643" s="15" t="s">
        <v>746</v>
      </c>
      <c r="B643" s="38" t="s">
        <v>2252</v>
      </c>
      <c r="C643" s="16" t="s">
        <v>1655</v>
      </c>
      <c r="D643" s="17">
        <v>2256.59</v>
      </c>
      <c r="E643" s="17">
        <v>1096.1400000000001</v>
      </c>
      <c r="F643" s="18">
        <v>3352.74</v>
      </c>
      <c r="G643" s="17">
        <v>0</v>
      </c>
      <c r="H643" s="17">
        <f t="shared" si="57"/>
        <v>3352.74</v>
      </c>
      <c r="I643" s="17">
        <f t="shared" si="58"/>
        <v>536.4384</v>
      </c>
      <c r="J643" s="17">
        <f t="shared" si="59"/>
        <v>3889.1783999999998</v>
      </c>
      <c r="K643" s="4" t="s">
        <v>797</v>
      </c>
      <c r="L643" s="36" t="s">
        <v>1656</v>
      </c>
      <c r="M643" s="4" t="s">
        <v>1657</v>
      </c>
      <c r="N643" s="4" t="s">
        <v>1651</v>
      </c>
      <c r="O643" s="36" t="s">
        <v>2253</v>
      </c>
      <c r="P643" s="34" t="s">
        <v>1190</v>
      </c>
      <c r="Q643" s="4" t="e">
        <f>VLOOKUP(N643,Base!$E:$M,8,FALSE)</f>
        <v>#N/A</v>
      </c>
      <c r="R643" s="4" t="e">
        <f>VLOOKUP(O643,Base!$E:$M,8,FALSE)</f>
        <v>#N/A</v>
      </c>
      <c r="S643" s="4" t="e">
        <f>VLOOKUP(Q643,Base!$D:$M,9,FALSE)</f>
        <v>#N/A</v>
      </c>
      <c r="T643" s="4" t="s">
        <v>1651</v>
      </c>
      <c r="U643" s="4" t="s">
        <v>1657</v>
      </c>
    </row>
    <row r="644" spans="1:21" x14ac:dyDescent="0.3">
      <c r="A644" s="15" t="s">
        <v>746</v>
      </c>
      <c r="B644" s="38" t="s">
        <v>2254</v>
      </c>
      <c r="C644" s="16" t="s">
        <v>1655</v>
      </c>
      <c r="D644" s="17">
        <v>985.65</v>
      </c>
      <c r="E644" s="17">
        <v>478.78</v>
      </c>
      <c r="F644" s="18">
        <v>1464.44</v>
      </c>
      <c r="G644" s="17">
        <v>0</v>
      </c>
      <c r="H644" s="17">
        <f t="shared" si="57"/>
        <v>1464.44</v>
      </c>
      <c r="I644" s="17">
        <f t="shared" si="58"/>
        <v>234.31040000000002</v>
      </c>
      <c r="J644" s="17">
        <f t="shared" si="59"/>
        <v>1698.7504000000001</v>
      </c>
      <c r="K644" s="4" t="s">
        <v>1660</v>
      </c>
      <c r="L644" s="36" t="s">
        <v>1656</v>
      </c>
      <c r="M644" s="4" t="s">
        <v>1661</v>
      </c>
      <c r="N644" s="4" t="s">
        <v>1651</v>
      </c>
      <c r="O644" s="36" t="s">
        <v>2255</v>
      </c>
      <c r="P644" s="34" t="s">
        <v>1190</v>
      </c>
      <c r="Q644" s="4" t="e">
        <f>VLOOKUP(N644,Base!$E:$M,8,FALSE)</f>
        <v>#N/A</v>
      </c>
      <c r="R644" s="4" t="e">
        <f>VLOOKUP(O644,Base!$E:$M,8,FALSE)</f>
        <v>#N/A</v>
      </c>
      <c r="S644" s="4" t="e">
        <f>VLOOKUP(Q644,Base!$D:$M,9,FALSE)</f>
        <v>#N/A</v>
      </c>
      <c r="T644" s="4" t="s">
        <v>1651</v>
      </c>
      <c r="U644" s="4" t="s">
        <v>1661</v>
      </c>
    </row>
    <row r="645" spans="1:21" x14ac:dyDescent="0.3">
      <c r="A645" s="15" t="s">
        <v>746</v>
      </c>
      <c r="B645" s="38" t="s">
        <v>2256</v>
      </c>
      <c r="C645" s="16" t="s">
        <v>1655</v>
      </c>
      <c r="D645" s="17">
        <v>13363.95</v>
      </c>
      <c r="E645" s="17">
        <v>6491.57</v>
      </c>
      <c r="F645" s="18">
        <v>19855.53</v>
      </c>
      <c r="G645" s="17">
        <v>0</v>
      </c>
      <c r="H645" s="17">
        <f t="shared" si="57"/>
        <v>19855.53</v>
      </c>
      <c r="I645" s="17">
        <f t="shared" si="58"/>
        <v>3176.8847999999998</v>
      </c>
      <c r="J645" s="17">
        <f t="shared" si="59"/>
        <v>23032.414799999999</v>
      </c>
      <c r="K645" s="4" t="s">
        <v>2204</v>
      </c>
      <c r="L645" s="36" t="s">
        <v>86</v>
      </c>
      <c r="M645" s="4" t="s">
        <v>2244</v>
      </c>
      <c r="N645" s="4" t="s">
        <v>1738</v>
      </c>
      <c r="O645" s="36" t="s">
        <v>691</v>
      </c>
      <c r="P645" s="34" t="s">
        <v>2257</v>
      </c>
      <c r="Q645" s="4" t="e">
        <f>VLOOKUP(N645,Base!$E:$M,8,FALSE)</f>
        <v>#N/A</v>
      </c>
      <c r="R645" s="4" t="str">
        <f>VLOOKUP(O645,Base!$E:$M,8,FALSE)</f>
        <v>2021</v>
      </c>
      <c r="T645" s="4" t="s">
        <v>1738</v>
      </c>
      <c r="U645" s="4" t="s">
        <v>2244</v>
      </c>
    </row>
    <row r="646" spans="1:21" x14ac:dyDescent="0.3">
      <c r="A646" s="15" t="s">
        <v>746</v>
      </c>
      <c r="B646" s="38" t="s">
        <v>2258</v>
      </c>
      <c r="C646" s="16" t="s">
        <v>1655</v>
      </c>
      <c r="D646" s="17">
        <v>2256.59</v>
      </c>
      <c r="E646" s="17">
        <v>1096.1400000000001</v>
      </c>
      <c r="F646" s="18">
        <v>3352.74</v>
      </c>
      <c r="G646" s="17">
        <v>0</v>
      </c>
      <c r="H646" s="17">
        <f t="shared" si="57"/>
        <v>3352.74</v>
      </c>
      <c r="I646" s="17">
        <f t="shared" si="58"/>
        <v>536.4384</v>
      </c>
      <c r="J646" s="17">
        <f t="shared" si="59"/>
        <v>3889.1783999999998</v>
      </c>
      <c r="K646" s="4" t="s">
        <v>797</v>
      </c>
      <c r="L646" s="36" t="s">
        <v>1656</v>
      </c>
      <c r="M646" s="4" t="s">
        <v>1657</v>
      </c>
      <c r="N646" s="4" t="s">
        <v>1651</v>
      </c>
      <c r="O646" s="36" t="s">
        <v>2259</v>
      </c>
      <c r="P646" s="34" t="s">
        <v>1190</v>
      </c>
      <c r="Q646" s="4" t="e">
        <f>VLOOKUP(N646,Base!$E:$M,8,FALSE)</f>
        <v>#N/A</v>
      </c>
      <c r="R646" s="4" t="e">
        <f>VLOOKUP(O646,Base!$E:$M,8,FALSE)</f>
        <v>#N/A</v>
      </c>
      <c r="S646" s="4" t="e">
        <f>VLOOKUP(Q646,Base!$D:$M,9,FALSE)</f>
        <v>#N/A</v>
      </c>
      <c r="T646" s="4" t="s">
        <v>1651</v>
      </c>
      <c r="U646" s="4" t="s">
        <v>1657</v>
      </c>
    </row>
    <row r="647" spans="1:21" x14ac:dyDescent="0.3">
      <c r="A647" s="15" t="s">
        <v>746</v>
      </c>
      <c r="B647" s="38" t="s">
        <v>2260</v>
      </c>
      <c r="C647" s="16" t="s">
        <v>1655</v>
      </c>
      <c r="D647" s="17">
        <v>985.65</v>
      </c>
      <c r="E647" s="17">
        <v>478.78</v>
      </c>
      <c r="F647" s="18">
        <v>1464.44</v>
      </c>
      <c r="G647" s="17">
        <v>0</v>
      </c>
      <c r="H647" s="17">
        <f t="shared" si="57"/>
        <v>1464.44</v>
      </c>
      <c r="I647" s="17">
        <f t="shared" si="58"/>
        <v>234.31040000000002</v>
      </c>
      <c r="J647" s="17">
        <f t="shared" si="59"/>
        <v>1698.7504000000001</v>
      </c>
      <c r="K647" s="4" t="s">
        <v>1660</v>
      </c>
      <c r="L647" s="36" t="s">
        <v>1656</v>
      </c>
      <c r="M647" s="4" t="s">
        <v>1661</v>
      </c>
      <c r="N647" s="4" t="s">
        <v>1651</v>
      </c>
      <c r="O647" s="36" t="s">
        <v>2261</v>
      </c>
      <c r="P647" s="34" t="s">
        <v>1190</v>
      </c>
      <c r="Q647" s="4" t="e">
        <f>VLOOKUP(N647,Base!$E:$M,8,FALSE)</f>
        <v>#N/A</v>
      </c>
      <c r="R647" s="4" t="e">
        <f>VLOOKUP(O647,Base!$E:$M,8,FALSE)</f>
        <v>#N/A</v>
      </c>
      <c r="S647" s="4" t="e">
        <f>VLOOKUP(Q647,Base!$D:$M,9,FALSE)</f>
        <v>#N/A</v>
      </c>
      <c r="T647" s="4" t="s">
        <v>1651</v>
      </c>
      <c r="U647" s="4" t="s">
        <v>1661</v>
      </c>
    </row>
    <row r="648" spans="1:21" x14ac:dyDescent="0.3">
      <c r="A648" s="15" t="s">
        <v>746</v>
      </c>
      <c r="B648" s="38" t="s">
        <v>2262</v>
      </c>
      <c r="C648" s="16" t="s">
        <v>1655</v>
      </c>
      <c r="D648" s="17">
        <v>13363.95</v>
      </c>
      <c r="E648" s="17">
        <v>6491.57</v>
      </c>
      <c r="F648" s="18">
        <v>19855.53</v>
      </c>
      <c r="G648" s="17">
        <v>0</v>
      </c>
      <c r="H648" s="17">
        <f t="shared" si="57"/>
        <v>19855.53</v>
      </c>
      <c r="I648" s="17">
        <f t="shared" si="58"/>
        <v>3176.8847999999998</v>
      </c>
      <c r="J648" s="17">
        <f t="shared" si="59"/>
        <v>23032.414799999999</v>
      </c>
      <c r="K648" s="4" t="s">
        <v>2204</v>
      </c>
      <c r="L648" s="36" t="s">
        <v>86</v>
      </c>
      <c r="M648" s="4" t="s">
        <v>2244</v>
      </c>
      <c r="N648" s="4" t="s">
        <v>1738</v>
      </c>
      <c r="O648" s="36" t="s">
        <v>2263</v>
      </c>
      <c r="P648" s="34" t="s">
        <v>2264</v>
      </c>
      <c r="Q648" s="4" t="e">
        <f>VLOOKUP(N648,Base!$E:$M,8,FALSE)</f>
        <v>#N/A</v>
      </c>
      <c r="R648" s="4">
        <f>VLOOKUP(O648,Base!$E:$M,8,FALSE)</f>
        <v>2020</v>
      </c>
      <c r="S648" s="4" t="e">
        <f>VLOOKUP(Q648,Base!$D:$M,9,FALSE)</f>
        <v>#N/A</v>
      </c>
      <c r="T648" s="4" t="s">
        <v>1738</v>
      </c>
      <c r="U648" s="4" t="s">
        <v>2244</v>
      </c>
    </row>
    <row r="649" spans="1:21" x14ac:dyDescent="0.3">
      <c r="A649" s="15" t="s">
        <v>746</v>
      </c>
      <c r="B649" s="38" t="s">
        <v>2265</v>
      </c>
      <c r="C649" s="16" t="s">
        <v>1655</v>
      </c>
      <c r="D649" s="17">
        <v>2256.59</v>
      </c>
      <c r="E649" s="17">
        <v>1096.1400000000001</v>
      </c>
      <c r="F649" s="18">
        <v>3352.74</v>
      </c>
      <c r="G649" s="17">
        <v>0</v>
      </c>
      <c r="H649" s="17">
        <f t="shared" si="57"/>
        <v>3352.74</v>
      </c>
      <c r="I649" s="17">
        <f t="shared" si="58"/>
        <v>536.4384</v>
      </c>
      <c r="J649" s="17">
        <f t="shared" si="59"/>
        <v>3889.1783999999998</v>
      </c>
      <c r="K649" s="4" t="s">
        <v>797</v>
      </c>
      <c r="L649" s="36" t="s">
        <v>1656</v>
      </c>
      <c r="M649" s="4" t="s">
        <v>1657</v>
      </c>
      <c r="N649" s="4" t="s">
        <v>1651</v>
      </c>
      <c r="O649" s="36" t="s">
        <v>2266</v>
      </c>
      <c r="P649" s="34" t="s">
        <v>1190</v>
      </c>
      <c r="Q649" s="4" t="e">
        <f>VLOOKUP(N649,Base!$E:$M,8,FALSE)</f>
        <v>#N/A</v>
      </c>
      <c r="R649" s="4" t="e">
        <f>VLOOKUP(O649,Base!$E:$M,8,FALSE)</f>
        <v>#N/A</v>
      </c>
      <c r="S649" s="4" t="e">
        <f>VLOOKUP(Q649,Base!$D:$M,9,FALSE)</f>
        <v>#N/A</v>
      </c>
      <c r="T649" s="4" t="s">
        <v>1651</v>
      </c>
      <c r="U649" s="4" t="s">
        <v>1657</v>
      </c>
    </row>
    <row r="650" spans="1:21" x14ac:dyDescent="0.3">
      <c r="A650" s="15" t="s">
        <v>746</v>
      </c>
      <c r="B650" s="38" t="s">
        <v>2267</v>
      </c>
      <c r="C650" s="16" t="s">
        <v>1655</v>
      </c>
      <c r="D650" s="17">
        <v>985.65</v>
      </c>
      <c r="E650" s="17">
        <v>478.78</v>
      </c>
      <c r="F650" s="18">
        <v>1464.44</v>
      </c>
      <c r="G650" s="17">
        <v>0</v>
      </c>
      <c r="H650" s="17">
        <f t="shared" si="57"/>
        <v>1464.44</v>
      </c>
      <c r="I650" s="17">
        <f t="shared" si="58"/>
        <v>234.31040000000002</v>
      </c>
      <c r="J650" s="17">
        <f t="shared" si="59"/>
        <v>1698.7504000000001</v>
      </c>
      <c r="K650" s="4" t="s">
        <v>1660</v>
      </c>
      <c r="L650" s="36" t="s">
        <v>1656</v>
      </c>
      <c r="M650" s="4" t="s">
        <v>1661</v>
      </c>
      <c r="N650" s="4" t="s">
        <v>1651</v>
      </c>
      <c r="O650" s="36" t="s">
        <v>2268</v>
      </c>
      <c r="P650" s="34" t="s">
        <v>1190</v>
      </c>
      <c r="Q650" s="4" t="e">
        <f>VLOOKUP(N650,Base!$E:$M,8,FALSE)</f>
        <v>#N/A</v>
      </c>
      <c r="R650" s="4" t="e">
        <f>VLOOKUP(O650,Base!$E:$M,8,FALSE)</f>
        <v>#N/A</v>
      </c>
      <c r="S650" s="4" t="e">
        <f>VLOOKUP(Q650,Base!$D:$M,9,FALSE)</f>
        <v>#N/A</v>
      </c>
      <c r="T650" s="4" t="s">
        <v>1651</v>
      </c>
      <c r="U650" s="4" t="s">
        <v>1661</v>
      </c>
    </row>
    <row r="651" spans="1:21" x14ac:dyDescent="0.3">
      <c r="A651" s="15" t="s">
        <v>746</v>
      </c>
      <c r="B651" s="38" t="s">
        <v>2269</v>
      </c>
      <c r="C651" s="16" t="s">
        <v>1655</v>
      </c>
      <c r="D651" s="17">
        <v>13363.95</v>
      </c>
      <c r="E651" s="17">
        <v>6491.57</v>
      </c>
      <c r="F651" s="18">
        <v>19855.53</v>
      </c>
      <c r="G651" s="17">
        <v>0</v>
      </c>
      <c r="H651" s="17">
        <f t="shared" si="57"/>
        <v>19855.53</v>
      </c>
      <c r="I651" s="17">
        <f t="shared" si="58"/>
        <v>3176.8847999999998</v>
      </c>
      <c r="J651" s="17">
        <f t="shared" si="59"/>
        <v>23032.414799999999</v>
      </c>
      <c r="K651" s="4" t="s">
        <v>2204</v>
      </c>
      <c r="L651" s="36" t="s">
        <v>86</v>
      </c>
      <c r="M651" s="4" t="s">
        <v>2244</v>
      </c>
      <c r="N651" s="4" t="s">
        <v>1738</v>
      </c>
      <c r="O651" s="36" t="s">
        <v>267</v>
      </c>
      <c r="P651" s="34" t="s">
        <v>2270</v>
      </c>
      <c r="Q651" s="4" t="e">
        <f>VLOOKUP(N651,Base!$E:$M,8,FALSE)</f>
        <v>#N/A</v>
      </c>
      <c r="R651" s="4">
        <f>VLOOKUP(O651,Base!$E:$M,8,FALSE)</f>
        <v>2020</v>
      </c>
      <c r="T651" s="4" t="s">
        <v>1738</v>
      </c>
      <c r="U651" s="4" t="s">
        <v>2244</v>
      </c>
    </row>
    <row r="652" spans="1:21" x14ac:dyDescent="0.3">
      <c r="A652" s="15" t="s">
        <v>746</v>
      </c>
      <c r="B652" s="38" t="s">
        <v>2271</v>
      </c>
      <c r="C652" s="16" t="s">
        <v>1655</v>
      </c>
      <c r="D652" s="17">
        <v>2256.59</v>
      </c>
      <c r="E652" s="17">
        <v>1096.1400000000001</v>
      </c>
      <c r="F652" s="18">
        <v>3352.74</v>
      </c>
      <c r="G652" s="17">
        <v>0</v>
      </c>
      <c r="H652" s="17">
        <f t="shared" si="57"/>
        <v>3352.74</v>
      </c>
      <c r="I652" s="17">
        <f t="shared" si="58"/>
        <v>536.4384</v>
      </c>
      <c r="J652" s="17">
        <f t="shared" si="59"/>
        <v>3889.1783999999998</v>
      </c>
      <c r="K652" s="4" t="s">
        <v>797</v>
      </c>
      <c r="L652" s="36" t="s">
        <v>1656</v>
      </c>
      <c r="M652" s="4" t="s">
        <v>1657</v>
      </c>
      <c r="N652" s="4" t="s">
        <v>1651</v>
      </c>
      <c r="O652" s="36" t="s">
        <v>2272</v>
      </c>
      <c r="P652" s="34" t="s">
        <v>1190</v>
      </c>
      <c r="Q652" s="4" t="e">
        <f>VLOOKUP(N652,Base!$E:$M,8,FALSE)</f>
        <v>#N/A</v>
      </c>
      <c r="R652" s="4" t="e">
        <f>VLOOKUP(O652,Base!$E:$M,8,FALSE)</f>
        <v>#N/A</v>
      </c>
      <c r="S652" s="4" t="e">
        <f>VLOOKUP(Q652,Base!$D:$M,9,FALSE)</f>
        <v>#N/A</v>
      </c>
      <c r="T652" s="4" t="s">
        <v>1651</v>
      </c>
      <c r="U652" s="4" t="s">
        <v>1657</v>
      </c>
    </row>
    <row r="653" spans="1:21" x14ac:dyDescent="0.3">
      <c r="A653" s="15" t="s">
        <v>746</v>
      </c>
      <c r="B653" s="38" t="s">
        <v>2273</v>
      </c>
      <c r="C653" s="16" t="s">
        <v>1655</v>
      </c>
      <c r="D653" s="17">
        <v>985.65</v>
      </c>
      <c r="E653" s="17">
        <v>478.78</v>
      </c>
      <c r="F653" s="18">
        <v>1464.44</v>
      </c>
      <c r="G653" s="17">
        <v>0</v>
      </c>
      <c r="H653" s="17">
        <f t="shared" si="57"/>
        <v>1464.44</v>
      </c>
      <c r="I653" s="17">
        <f t="shared" si="58"/>
        <v>234.31040000000002</v>
      </c>
      <c r="J653" s="17">
        <f t="shared" si="59"/>
        <v>1698.7504000000001</v>
      </c>
      <c r="K653" s="4" t="s">
        <v>1660</v>
      </c>
      <c r="L653" s="36" t="s">
        <v>1656</v>
      </c>
      <c r="M653" s="4" t="s">
        <v>1661</v>
      </c>
      <c r="N653" s="4" t="s">
        <v>1651</v>
      </c>
      <c r="O653" s="36" t="s">
        <v>2274</v>
      </c>
      <c r="P653" s="34" t="s">
        <v>1190</v>
      </c>
      <c r="Q653" s="4" t="e">
        <f>VLOOKUP(N653,Base!$E:$M,8,FALSE)</f>
        <v>#N/A</v>
      </c>
      <c r="R653" s="4" t="e">
        <f>VLOOKUP(O653,Base!$E:$M,8,FALSE)</f>
        <v>#N/A</v>
      </c>
      <c r="S653" s="4" t="e">
        <f>VLOOKUP(Q653,Base!$D:$M,9,FALSE)</f>
        <v>#N/A</v>
      </c>
      <c r="T653" s="4" t="s">
        <v>1651</v>
      </c>
      <c r="U653" s="4" t="s">
        <v>1661</v>
      </c>
    </row>
    <row r="654" spans="1:21" x14ac:dyDescent="0.3">
      <c r="A654" s="15" t="s">
        <v>746</v>
      </c>
      <c r="B654" s="38" t="s">
        <v>2275</v>
      </c>
      <c r="C654" s="16" t="s">
        <v>1655</v>
      </c>
      <c r="D654" s="17">
        <v>13363.95</v>
      </c>
      <c r="E654" s="17">
        <v>6491.57</v>
      </c>
      <c r="F654" s="18">
        <v>19855.53</v>
      </c>
      <c r="G654" s="17">
        <v>0</v>
      </c>
      <c r="H654" s="17">
        <f t="shared" si="57"/>
        <v>19855.53</v>
      </c>
      <c r="I654" s="17">
        <f t="shared" si="58"/>
        <v>3176.8847999999998</v>
      </c>
      <c r="J654" s="17">
        <f t="shared" si="59"/>
        <v>23032.414799999999</v>
      </c>
      <c r="K654" s="4" t="s">
        <v>2204</v>
      </c>
      <c r="L654" s="36" t="s">
        <v>86</v>
      </c>
      <c r="M654" s="4" t="s">
        <v>2244</v>
      </c>
      <c r="N654" s="4" t="s">
        <v>1738</v>
      </c>
      <c r="O654" s="36" t="s">
        <v>414</v>
      </c>
      <c r="P654" s="34" t="s">
        <v>2276</v>
      </c>
      <c r="Q654" s="4" t="e">
        <f>VLOOKUP(N654,Base!$E:$M,8,FALSE)</f>
        <v>#N/A</v>
      </c>
      <c r="R654" s="4">
        <f>VLOOKUP(O654,Base!$E:$M,8,FALSE)</f>
        <v>2021</v>
      </c>
      <c r="T654" s="4" t="s">
        <v>1738</v>
      </c>
      <c r="U654" s="4" t="s">
        <v>2244</v>
      </c>
    </row>
    <row r="655" spans="1:21" x14ac:dyDescent="0.3">
      <c r="A655" s="15" t="s">
        <v>746</v>
      </c>
      <c r="B655" s="38" t="s">
        <v>2277</v>
      </c>
      <c r="C655" s="16" t="s">
        <v>1655</v>
      </c>
      <c r="D655" s="17">
        <v>2256.59</v>
      </c>
      <c r="E655" s="17">
        <v>1096.1400000000001</v>
      </c>
      <c r="F655" s="18">
        <v>3352.74</v>
      </c>
      <c r="G655" s="17">
        <v>0</v>
      </c>
      <c r="H655" s="17">
        <f t="shared" si="57"/>
        <v>3352.74</v>
      </c>
      <c r="I655" s="17">
        <f t="shared" si="58"/>
        <v>536.4384</v>
      </c>
      <c r="J655" s="17">
        <f t="shared" si="59"/>
        <v>3889.1783999999998</v>
      </c>
      <c r="K655" s="4" t="s">
        <v>797</v>
      </c>
      <c r="L655" s="36" t="s">
        <v>1656</v>
      </c>
      <c r="M655" s="4" t="s">
        <v>1657</v>
      </c>
      <c r="N655" s="4" t="s">
        <v>1651</v>
      </c>
      <c r="O655" s="36" t="s">
        <v>2278</v>
      </c>
      <c r="P655" s="34" t="s">
        <v>1190</v>
      </c>
      <c r="Q655" s="4" t="e">
        <f>VLOOKUP(N655,Base!$E:$M,8,FALSE)</f>
        <v>#N/A</v>
      </c>
      <c r="R655" s="4" t="e">
        <f>VLOOKUP(O655,Base!$E:$M,8,FALSE)</f>
        <v>#N/A</v>
      </c>
      <c r="S655" s="4" t="e">
        <f>VLOOKUP(Q655,Base!$D:$M,9,FALSE)</f>
        <v>#N/A</v>
      </c>
      <c r="T655" s="4" t="s">
        <v>1651</v>
      </c>
      <c r="U655" s="4" t="s">
        <v>1657</v>
      </c>
    </row>
    <row r="656" spans="1:21" x14ac:dyDescent="0.3">
      <c r="A656" s="15" t="s">
        <v>746</v>
      </c>
      <c r="B656" s="38" t="s">
        <v>2279</v>
      </c>
      <c r="C656" s="16" t="s">
        <v>1655</v>
      </c>
      <c r="D656" s="17">
        <v>985.65</v>
      </c>
      <c r="E656" s="17">
        <v>478.78</v>
      </c>
      <c r="F656" s="18">
        <v>1464.44</v>
      </c>
      <c r="G656" s="17">
        <v>0</v>
      </c>
      <c r="H656" s="17">
        <f t="shared" si="57"/>
        <v>1464.44</v>
      </c>
      <c r="I656" s="17">
        <f t="shared" si="58"/>
        <v>234.31040000000002</v>
      </c>
      <c r="J656" s="17">
        <f t="shared" si="59"/>
        <v>1698.7504000000001</v>
      </c>
      <c r="K656" s="4" t="s">
        <v>1660</v>
      </c>
      <c r="L656" s="36" t="s">
        <v>1656</v>
      </c>
      <c r="M656" s="4" t="s">
        <v>1661</v>
      </c>
      <c r="N656" s="4" t="s">
        <v>1651</v>
      </c>
      <c r="O656" s="36" t="s">
        <v>2280</v>
      </c>
      <c r="P656" s="34" t="s">
        <v>1190</v>
      </c>
      <c r="Q656" s="4" t="e">
        <f>VLOOKUP(N656,Base!$E:$M,8,FALSE)</f>
        <v>#N/A</v>
      </c>
      <c r="R656" s="4" t="e">
        <f>VLOOKUP(O656,Base!$E:$M,8,FALSE)</f>
        <v>#N/A</v>
      </c>
      <c r="S656" s="4" t="e">
        <f>VLOOKUP(Q656,Base!$D:$M,9,FALSE)</f>
        <v>#N/A</v>
      </c>
      <c r="T656" s="4" t="s">
        <v>1651</v>
      </c>
      <c r="U656" s="4" t="s">
        <v>1661</v>
      </c>
    </row>
    <row r="657" spans="1:21" x14ac:dyDescent="0.3">
      <c r="A657" s="15" t="s">
        <v>746</v>
      </c>
      <c r="B657" s="38" t="s">
        <v>2281</v>
      </c>
      <c r="C657" s="16" t="s">
        <v>1655</v>
      </c>
      <c r="D657" s="17">
        <v>13363.95</v>
      </c>
      <c r="E657" s="17">
        <v>6491.57</v>
      </c>
      <c r="F657" s="18">
        <v>19855.53</v>
      </c>
      <c r="G657" s="17">
        <v>0</v>
      </c>
      <c r="H657" s="17">
        <f t="shared" si="57"/>
        <v>19855.53</v>
      </c>
      <c r="I657" s="17">
        <f t="shared" si="58"/>
        <v>3176.8847999999998</v>
      </c>
      <c r="J657" s="17">
        <f t="shared" si="59"/>
        <v>23032.414799999999</v>
      </c>
      <c r="K657" s="4" t="s">
        <v>2204</v>
      </c>
      <c r="L657" s="36" t="s">
        <v>86</v>
      </c>
      <c r="M657" s="4" t="s">
        <v>2244</v>
      </c>
      <c r="N657" s="4" t="s">
        <v>1738</v>
      </c>
      <c r="O657" s="36" t="s">
        <v>416</v>
      </c>
      <c r="P657" s="34" t="s">
        <v>2282</v>
      </c>
      <c r="Q657" s="4" t="e">
        <f>VLOOKUP(N657,Base!$E:$M,8,FALSE)</f>
        <v>#N/A</v>
      </c>
      <c r="R657" s="4">
        <f>VLOOKUP(O657,Base!$E:$M,8,FALSE)</f>
        <v>2021</v>
      </c>
      <c r="T657" s="4" t="s">
        <v>1738</v>
      </c>
      <c r="U657" s="4" t="s">
        <v>2244</v>
      </c>
    </row>
    <row r="658" spans="1:21" x14ac:dyDescent="0.3">
      <c r="A658" s="15" t="s">
        <v>746</v>
      </c>
      <c r="B658" s="38" t="s">
        <v>2283</v>
      </c>
      <c r="C658" s="16" t="s">
        <v>1655</v>
      </c>
      <c r="D658" s="17">
        <v>2256.59</v>
      </c>
      <c r="E658" s="17">
        <v>1096.1400000000001</v>
      </c>
      <c r="F658" s="18">
        <v>3352.74</v>
      </c>
      <c r="G658" s="17">
        <v>0</v>
      </c>
      <c r="H658" s="17">
        <f t="shared" si="57"/>
        <v>3352.74</v>
      </c>
      <c r="I658" s="17">
        <f t="shared" si="58"/>
        <v>536.4384</v>
      </c>
      <c r="J658" s="17">
        <f t="shared" si="59"/>
        <v>3889.1783999999998</v>
      </c>
      <c r="K658" s="4" t="s">
        <v>797</v>
      </c>
      <c r="L658" s="36" t="s">
        <v>1656</v>
      </c>
      <c r="M658" s="4" t="s">
        <v>1657</v>
      </c>
      <c r="N658" s="4" t="s">
        <v>1651</v>
      </c>
      <c r="O658" s="36" t="s">
        <v>2284</v>
      </c>
      <c r="P658" s="34" t="s">
        <v>1190</v>
      </c>
      <c r="Q658" s="4" t="e">
        <f>VLOOKUP(N658,Base!$E:$M,8,FALSE)</f>
        <v>#N/A</v>
      </c>
      <c r="R658" s="4" t="e">
        <f>VLOOKUP(O658,Base!$E:$M,8,FALSE)</f>
        <v>#N/A</v>
      </c>
      <c r="S658" s="4" t="e">
        <f>VLOOKUP(Q658,Base!$D:$M,9,FALSE)</f>
        <v>#N/A</v>
      </c>
      <c r="T658" s="4" t="s">
        <v>1651</v>
      </c>
      <c r="U658" s="4" t="s">
        <v>1657</v>
      </c>
    </row>
    <row r="659" spans="1:21" x14ac:dyDescent="0.3">
      <c r="A659" s="15" t="s">
        <v>746</v>
      </c>
      <c r="B659" s="38" t="s">
        <v>2285</v>
      </c>
      <c r="C659" s="16" t="s">
        <v>1655</v>
      </c>
      <c r="D659" s="17">
        <v>985.65</v>
      </c>
      <c r="E659" s="17">
        <v>478.78</v>
      </c>
      <c r="F659" s="18">
        <v>1464.44</v>
      </c>
      <c r="G659" s="17">
        <v>0</v>
      </c>
      <c r="H659" s="17">
        <f t="shared" si="57"/>
        <v>1464.44</v>
      </c>
      <c r="I659" s="17">
        <f t="shared" si="58"/>
        <v>234.31040000000002</v>
      </c>
      <c r="J659" s="17">
        <f t="shared" si="59"/>
        <v>1698.7504000000001</v>
      </c>
      <c r="K659" s="4" t="s">
        <v>1660</v>
      </c>
      <c r="L659" s="36" t="s">
        <v>1656</v>
      </c>
      <c r="M659" s="4" t="s">
        <v>1661</v>
      </c>
      <c r="N659" s="4" t="s">
        <v>1651</v>
      </c>
      <c r="O659" s="36" t="s">
        <v>2286</v>
      </c>
      <c r="P659" s="34" t="s">
        <v>1190</v>
      </c>
      <c r="Q659" s="4" t="e">
        <f>VLOOKUP(N659,Base!$E:$M,8,FALSE)</f>
        <v>#N/A</v>
      </c>
      <c r="R659" s="4" t="e">
        <f>VLOOKUP(O659,Base!$E:$M,8,FALSE)</f>
        <v>#N/A</v>
      </c>
      <c r="S659" s="4" t="e">
        <f>VLOOKUP(Q659,Base!$D:$M,9,FALSE)</f>
        <v>#N/A</v>
      </c>
      <c r="T659" s="4" t="s">
        <v>1651</v>
      </c>
      <c r="U659" s="4" t="s">
        <v>1661</v>
      </c>
    </row>
    <row r="660" spans="1:21" x14ac:dyDescent="0.3">
      <c r="A660" s="15" t="s">
        <v>746</v>
      </c>
      <c r="B660" s="38" t="s">
        <v>2287</v>
      </c>
      <c r="C660" s="16" t="s">
        <v>1655</v>
      </c>
      <c r="D660" s="17">
        <v>13363.95</v>
      </c>
      <c r="E660" s="17">
        <v>6491.57</v>
      </c>
      <c r="F660" s="18">
        <v>19855.53</v>
      </c>
      <c r="G660" s="17">
        <v>0</v>
      </c>
      <c r="H660" s="17">
        <f t="shared" si="57"/>
        <v>19855.53</v>
      </c>
      <c r="I660" s="17">
        <f t="shared" si="58"/>
        <v>3176.8847999999998</v>
      </c>
      <c r="J660" s="17">
        <f t="shared" si="59"/>
        <v>23032.414799999999</v>
      </c>
      <c r="K660" s="4" t="s">
        <v>2204</v>
      </c>
      <c r="L660" s="36" t="s">
        <v>86</v>
      </c>
      <c r="M660" s="4" t="s">
        <v>2244</v>
      </c>
      <c r="N660" s="4" t="s">
        <v>1738</v>
      </c>
      <c r="O660" s="36" t="s">
        <v>580</v>
      </c>
      <c r="P660" s="34" t="s">
        <v>2288</v>
      </c>
      <c r="Q660" s="4" t="e">
        <f>VLOOKUP(N660,Base!$E:$M,8,FALSE)</f>
        <v>#N/A</v>
      </c>
      <c r="R660" s="4">
        <f>VLOOKUP(O660,Base!$E:$M,8,FALSE)</f>
        <v>2021</v>
      </c>
      <c r="T660" s="4" t="s">
        <v>1738</v>
      </c>
      <c r="U660" s="4" t="s">
        <v>2244</v>
      </c>
    </row>
    <row r="661" spans="1:21" x14ac:dyDescent="0.3">
      <c r="A661" s="15" t="s">
        <v>746</v>
      </c>
      <c r="B661" s="38" t="s">
        <v>2289</v>
      </c>
      <c r="C661" s="16" t="s">
        <v>1655</v>
      </c>
      <c r="D661" s="17">
        <v>2256.59</v>
      </c>
      <c r="E661" s="17">
        <v>1096.1400000000001</v>
      </c>
      <c r="F661" s="18">
        <v>3352.74</v>
      </c>
      <c r="G661" s="17">
        <v>0</v>
      </c>
      <c r="H661" s="17">
        <f t="shared" si="57"/>
        <v>3352.74</v>
      </c>
      <c r="I661" s="17">
        <f t="shared" si="58"/>
        <v>536.4384</v>
      </c>
      <c r="J661" s="17">
        <f t="shared" si="59"/>
        <v>3889.1783999999998</v>
      </c>
      <c r="K661" s="4" t="s">
        <v>797</v>
      </c>
      <c r="L661" s="36" t="s">
        <v>1656</v>
      </c>
      <c r="M661" s="4" t="s">
        <v>1657</v>
      </c>
      <c r="N661" s="4" t="s">
        <v>1651</v>
      </c>
      <c r="O661" s="36" t="s">
        <v>2290</v>
      </c>
      <c r="P661" s="34" t="s">
        <v>1190</v>
      </c>
      <c r="Q661" s="4" t="e">
        <f>VLOOKUP(N661,Base!$E:$M,8,FALSE)</f>
        <v>#N/A</v>
      </c>
      <c r="R661" s="4" t="e">
        <f>VLOOKUP(O661,Base!$E:$M,8,FALSE)</f>
        <v>#N/A</v>
      </c>
      <c r="S661" s="4" t="e">
        <f>VLOOKUP(Q661,Base!$D:$M,9,FALSE)</f>
        <v>#N/A</v>
      </c>
      <c r="T661" s="4" t="s">
        <v>1651</v>
      </c>
      <c r="U661" s="4" t="s">
        <v>1657</v>
      </c>
    </row>
    <row r="662" spans="1:21" x14ac:dyDescent="0.3">
      <c r="A662" s="15" t="s">
        <v>746</v>
      </c>
      <c r="B662" s="38" t="s">
        <v>2291</v>
      </c>
      <c r="C662" s="16" t="s">
        <v>1655</v>
      </c>
      <c r="D662" s="17">
        <v>985.65</v>
      </c>
      <c r="E662" s="17">
        <v>478.78</v>
      </c>
      <c r="F662" s="18">
        <v>1464.44</v>
      </c>
      <c r="G662" s="17">
        <v>0</v>
      </c>
      <c r="H662" s="17">
        <f t="shared" si="57"/>
        <v>1464.44</v>
      </c>
      <c r="I662" s="17">
        <f t="shared" si="58"/>
        <v>234.31040000000002</v>
      </c>
      <c r="J662" s="17">
        <f t="shared" si="59"/>
        <v>1698.7504000000001</v>
      </c>
      <c r="K662" s="4" t="s">
        <v>1660</v>
      </c>
      <c r="L662" s="36" t="s">
        <v>1656</v>
      </c>
      <c r="M662" s="4" t="s">
        <v>1661</v>
      </c>
      <c r="N662" s="4" t="s">
        <v>1651</v>
      </c>
      <c r="O662" s="36" t="s">
        <v>2292</v>
      </c>
      <c r="P662" s="34" t="s">
        <v>1190</v>
      </c>
      <c r="Q662" s="4" t="e">
        <f>VLOOKUP(N662,Base!$E:$M,8,FALSE)</f>
        <v>#N/A</v>
      </c>
      <c r="R662" s="4" t="e">
        <f>VLOOKUP(O662,Base!$E:$M,8,FALSE)</f>
        <v>#N/A</v>
      </c>
      <c r="S662" s="4" t="e">
        <f>VLOOKUP(Q662,Base!$D:$M,9,FALSE)</f>
        <v>#N/A</v>
      </c>
      <c r="T662" s="4" t="s">
        <v>1651</v>
      </c>
      <c r="U662" s="4" t="s">
        <v>1661</v>
      </c>
    </row>
    <row r="663" spans="1:21" x14ac:dyDescent="0.3">
      <c r="A663" s="15" t="s">
        <v>746</v>
      </c>
      <c r="B663" s="38" t="s">
        <v>2293</v>
      </c>
      <c r="C663" s="16" t="s">
        <v>1655</v>
      </c>
      <c r="D663" s="17">
        <v>13363.95</v>
      </c>
      <c r="E663" s="17">
        <v>6491.57</v>
      </c>
      <c r="F663" s="18">
        <v>19855.53</v>
      </c>
      <c r="G663" s="17">
        <v>0</v>
      </c>
      <c r="H663" s="17">
        <f t="shared" si="57"/>
        <v>19855.53</v>
      </c>
      <c r="I663" s="17">
        <f t="shared" si="58"/>
        <v>3176.8847999999998</v>
      </c>
      <c r="J663" s="17">
        <f t="shared" si="59"/>
        <v>23032.414799999999</v>
      </c>
      <c r="K663" s="4" t="s">
        <v>2204</v>
      </c>
      <c r="L663" s="36" t="s">
        <v>86</v>
      </c>
      <c r="M663" s="4" t="s">
        <v>2244</v>
      </c>
      <c r="N663" s="4" t="s">
        <v>1738</v>
      </c>
      <c r="O663" s="36" t="s">
        <v>270</v>
      </c>
      <c r="P663" s="34" t="s">
        <v>2294</v>
      </c>
      <c r="Q663" s="4" t="e">
        <f>VLOOKUP(N663,Base!$E:$M,8,FALSE)</f>
        <v>#N/A</v>
      </c>
      <c r="R663" s="4">
        <f>VLOOKUP(O663,Base!$E:$M,8,FALSE)</f>
        <v>2020</v>
      </c>
      <c r="T663" s="4" t="s">
        <v>1738</v>
      </c>
      <c r="U663" s="4" t="s">
        <v>2244</v>
      </c>
    </row>
    <row r="664" spans="1:21" x14ac:dyDescent="0.3">
      <c r="A664" s="15" t="s">
        <v>746</v>
      </c>
      <c r="B664" s="38" t="s">
        <v>2295</v>
      </c>
      <c r="C664" s="16" t="s">
        <v>1655</v>
      </c>
      <c r="D664" s="17">
        <v>2256.59</v>
      </c>
      <c r="E664" s="17">
        <v>1096.1400000000001</v>
      </c>
      <c r="F664" s="18">
        <v>3352.74</v>
      </c>
      <c r="G664" s="17">
        <v>0</v>
      </c>
      <c r="H664" s="17">
        <f t="shared" si="57"/>
        <v>3352.74</v>
      </c>
      <c r="I664" s="17">
        <f t="shared" si="58"/>
        <v>536.4384</v>
      </c>
      <c r="J664" s="17">
        <f t="shared" si="59"/>
        <v>3889.1783999999998</v>
      </c>
      <c r="K664" s="4" t="s">
        <v>797</v>
      </c>
      <c r="L664" s="36" t="s">
        <v>1656</v>
      </c>
      <c r="M664" s="4" t="s">
        <v>1657</v>
      </c>
      <c r="N664" s="4" t="s">
        <v>1651</v>
      </c>
      <c r="O664" s="36" t="s">
        <v>2296</v>
      </c>
      <c r="P664" s="34" t="s">
        <v>1190</v>
      </c>
      <c r="Q664" s="4" t="e">
        <f>VLOOKUP(N664,Base!$E:$M,8,FALSE)</f>
        <v>#N/A</v>
      </c>
      <c r="R664" s="4" t="e">
        <f>VLOOKUP(O664,Base!$E:$M,8,FALSE)</f>
        <v>#N/A</v>
      </c>
      <c r="S664" s="4" t="e">
        <f>VLOOKUP(Q664,Base!$D:$M,9,FALSE)</f>
        <v>#N/A</v>
      </c>
      <c r="T664" s="4" t="s">
        <v>1651</v>
      </c>
      <c r="U664" s="4" t="s">
        <v>1657</v>
      </c>
    </row>
    <row r="665" spans="1:21" x14ac:dyDescent="0.3">
      <c r="A665" s="15" t="s">
        <v>746</v>
      </c>
      <c r="B665" s="38" t="s">
        <v>2297</v>
      </c>
      <c r="C665" s="16" t="s">
        <v>1655</v>
      </c>
      <c r="D665" s="17">
        <v>985.65</v>
      </c>
      <c r="E665" s="17">
        <v>478.78</v>
      </c>
      <c r="F665" s="18">
        <v>1464.44</v>
      </c>
      <c r="G665" s="17">
        <v>0</v>
      </c>
      <c r="H665" s="17">
        <f t="shared" si="57"/>
        <v>1464.44</v>
      </c>
      <c r="I665" s="17">
        <f t="shared" si="58"/>
        <v>234.31040000000002</v>
      </c>
      <c r="J665" s="17">
        <f t="shared" si="59"/>
        <v>1698.7504000000001</v>
      </c>
      <c r="K665" s="4" t="s">
        <v>1660</v>
      </c>
      <c r="L665" s="36" t="s">
        <v>1656</v>
      </c>
      <c r="M665" s="4" t="s">
        <v>1661</v>
      </c>
      <c r="N665" s="4" t="s">
        <v>1651</v>
      </c>
      <c r="O665" s="36" t="s">
        <v>2298</v>
      </c>
      <c r="P665" s="34" t="s">
        <v>1190</v>
      </c>
      <c r="Q665" s="4" t="e">
        <f>VLOOKUP(N665,Base!$E:$M,8,FALSE)</f>
        <v>#N/A</v>
      </c>
      <c r="R665" s="4" t="e">
        <f>VLOOKUP(O665,Base!$E:$M,8,FALSE)</f>
        <v>#N/A</v>
      </c>
      <c r="S665" s="4" t="e">
        <f>VLOOKUP(Q665,Base!$D:$M,9,FALSE)</f>
        <v>#N/A</v>
      </c>
      <c r="T665" s="4" t="s">
        <v>1651</v>
      </c>
      <c r="U665" s="4" t="s">
        <v>1661</v>
      </c>
    </row>
    <row r="666" spans="1:21" x14ac:dyDescent="0.3">
      <c r="A666" s="15" t="s">
        <v>746</v>
      </c>
      <c r="B666" s="38" t="s">
        <v>2299</v>
      </c>
      <c r="C666" s="16" t="s">
        <v>1655</v>
      </c>
      <c r="D666" s="17">
        <v>13363.95</v>
      </c>
      <c r="E666" s="17">
        <v>6491.57</v>
      </c>
      <c r="F666" s="18">
        <v>19855.53</v>
      </c>
      <c r="G666" s="17">
        <v>0</v>
      </c>
      <c r="H666" s="17">
        <f t="shared" si="57"/>
        <v>19855.53</v>
      </c>
      <c r="I666" s="17">
        <f t="shared" si="58"/>
        <v>3176.8847999999998</v>
      </c>
      <c r="J666" s="17">
        <f t="shared" si="59"/>
        <v>23032.414799999999</v>
      </c>
      <c r="K666" s="4" t="s">
        <v>2204</v>
      </c>
      <c r="L666" s="36" t="s">
        <v>86</v>
      </c>
      <c r="M666" s="4" t="s">
        <v>2244</v>
      </c>
      <c r="N666" s="4" t="s">
        <v>1738</v>
      </c>
      <c r="O666" s="36" t="s">
        <v>117</v>
      </c>
      <c r="P666" s="34" t="s">
        <v>2300</v>
      </c>
      <c r="Q666" s="4" t="e">
        <f>VLOOKUP(N666,Base!$E:$M,8,FALSE)</f>
        <v>#N/A</v>
      </c>
      <c r="R666" s="4">
        <f>VLOOKUP(O666,Base!$E:$M,8,FALSE)</f>
        <v>2021</v>
      </c>
      <c r="T666" s="4" t="s">
        <v>1738</v>
      </c>
      <c r="U666" s="4" t="s">
        <v>2244</v>
      </c>
    </row>
    <row r="667" spans="1:21" x14ac:dyDescent="0.3">
      <c r="A667" s="15" t="s">
        <v>746</v>
      </c>
      <c r="B667" s="38" t="s">
        <v>2301</v>
      </c>
      <c r="C667" s="16" t="s">
        <v>1655</v>
      </c>
      <c r="D667" s="17">
        <v>2256.59</v>
      </c>
      <c r="E667" s="17">
        <v>1096.1400000000001</v>
      </c>
      <c r="F667" s="18">
        <v>3352.74</v>
      </c>
      <c r="G667" s="17">
        <v>0</v>
      </c>
      <c r="H667" s="17">
        <f t="shared" si="57"/>
        <v>3352.74</v>
      </c>
      <c r="I667" s="17">
        <f t="shared" si="58"/>
        <v>536.4384</v>
      </c>
      <c r="J667" s="17">
        <f t="shared" si="59"/>
        <v>3889.1783999999998</v>
      </c>
      <c r="K667" s="4" t="s">
        <v>797</v>
      </c>
      <c r="L667" s="36" t="s">
        <v>1656</v>
      </c>
      <c r="M667" s="4" t="s">
        <v>1657</v>
      </c>
      <c r="N667" s="4" t="s">
        <v>1651</v>
      </c>
      <c r="O667" s="36" t="s">
        <v>2302</v>
      </c>
      <c r="P667" s="34" t="s">
        <v>1190</v>
      </c>
      <c r="Q667" s="4" t="e">
        <f>VLOOKUP(N667,Base!$E:$M,8,FALSE)</f>
        <v>#N/A</v>
      </c>
      <c r="R667" s="4" t="e">
        <f>VLOOKUP(O667,Base!$E:$M,8,FALSE)</f>
        <v>#N/A</v>
      </c>
      <c r="S667" s="4" t="e">
        <f>VLOOKUP(Q667,Base!$D:$M,9,FALSE)</f>
        <v>#N/A</v>
      </c>
      <c r="T667" s="4" t="s">
        <v>1651</v>
      </c>
      <c r="U667" s="4" t="s">
        <v>1657</v>
      </c>
    </row>
    <row r="668" spans="1:21" x14ac:dyDescent="0.3">
      <c r="A668" s="15" t="s">
        <v>746</v>
      </c>
      <c r="B668" s="38" t="s">
        <v>2303</v>
      </c>
      <c r="C668" s="16" t="s">
        <v>1655</v>
      </c>
      <c r="D668" s="17">
        <v>985.65</v>
      </c>
      <c r="E668" s="17">
        <v>478.78</v>
      </c>
      <c r="F668" s="18">
        <v>1464.44</v>
      </c>
      <c r="G668" s="17">
        <v>0</v>
      </c>
      <c r="H668" s="17">
        <f t="shared" si="57"/>
        <v>1464.44</v>
      </c>
      <c r="I668" s="17">
        <f t="shared" si="58"/>
        <v>234.31040000000002</v>
      </c>
      <c r="J668" s="17">
        <f t="shared" si="59"/>
        <v>1698.7504000000001</v>
      </c>
      <c r="K668" s="4" t="s">
        <v>1660</v>
      </c>
      <c r="L668" s="36" t="s">
        <v>1656</v>
      </c>
      <c r="M668" s="4" t="s">
        <v>1661</v>
      </c>
      <c r="N668" s="4" t="s">
        <v>1651</v>
      </c>
      <c r="O668" s="36" t="s">
        <v>2304</v>
      </c>
      <c r="P668" s="34" t="s">
        <v>1190</v>
      </c>
      <c r="Q668" s="4" t="e">
        <f>VLOOKUP(N668,Base!$E:$M,8,FALSE)</f>
        <v>#N/A</v>
      </c>
      <c r="R668" s="4" t="e">
        <f>VLOOKUP(O668,Base!$E:$M,8,FALSE)</f>
        <v>#N/A</v>
      </c>
      <c r="S668" s="4" t="e">
        <f>VLOOKUP(Q668,Base!$D:$M,9,FALSE)</f>
        <v>#N/A</v>
      </c>
      <c r="T668" s="4" t="s">
        <v>1651</v>
      </c>
      <c r="U668" s="4" t="s">
        <v>1661</v>
      </c>
    </row>
    <row r="669" spans="1:21" x14ac:dyDescent="0.3">
      <c r="A669" s="15" t="s">
        <v>746</v>
      </c>
      <c r="B669" s="38" t="s">
        <v>2305</v>
      </c>
      <c r="C669" s="16" t="s">
        <v>1655</v>
      </c>
      <c r="D669" s="17">
        <v>13363.95</v>
      </c>
      <c r="E669" s="17">
        <v>6491.57</v>
      </c>
      <c r="F669" s="18">
        <v>19855.53</v>
      </c>
      <c r="G669" s="17">
        <v>0</v>
      </c>
      <c r="H669" s="17">
        <f t="shared" si="57"/>
        <v>19855.53</v>
      </c>
      <c r="I669" s="17">
        <f t="shared" si="58"/>
        <v>3176.8847999999998</v>
      </c>
      <c r="J669" s="17">
        <f t="shared" si="59"/>
        <v>23032.414799999999</v>
      </c>
      <c r="K669" s="4" t="s">
        <v>2204</v>
      </c>
      <c r="L669" s="36" t="s">
        <v>86</v>
      </c>
      <c r="M669" s="4" t="s">
        <v>2244</v>
      </c>
      <c r="N669" s="4" t="s">
        <v>1738</v>
      </c>
      <c r="O669" s="36" t="s">
        <v>404</v>
      </c>
      <c r="P669" s="34" t="s">
        <v>2306</v>
      </c>
      <c r="Q669" s="4" t="e">
        <f>VLOOKUP(N669,Base!$E:$M,8,FALSE)</f>
        <v>#N/A</v>
      </c>
      <c r="R669" s="4">
        <f>VLOOKUP(O669,Base!$E:$M,8,FALSE)</f>
        <v>2021</v>
      </c>
      <c r="T669" s="4" t="s">
        <v>1738</v>
      </c>
      <c r="U669" s="4" t="s">
        <v>2244</v>
      </c>
    </row>
    <row r="670" spans="1:21" x14ac:dyDescent="0.3">
      <c r="A670" s="15" t="s">
        <v>746</v>
      </c>
      <c r="B670" s="38" t="s">
        <v>2307</v>
      </c>
      <c r="C670" s="16" t="s">
        <v>1655</v>
      </c>
      <c r="D670" s="17">
        <v>2256.59</v>
      </c>
      <c r="E670" s="17">
        <v>1096.1400000000001</v>
      </c>
      <c r="F670" s="18">
        <v>3352.74</v>
      </c>
      <c r="G670" s="17">
        <v>0</v>
      </c>
      <c r="H670" s="17">
        <f t="shared" si="57"/>
        <v>3352.74</v>
      </c>
      <c r="I670" s="17">
        <f t="shared" si="58"/>
        <v>536.4384</v>
      </c>
      <c r="J670" s="17">
        <f t="shared" si="59"/>
        <v>3889.1783999999998</v>
      </c>
      <c r="K670" s="4" t="s">
        <v>797</v>
      </c>
      <c r="L670" s="36" t="s">
        <v>1656</v>
      </c>
      <c r="M670" s="4" t="s">
        <v>1657</v>
      </c>
      <c r="N670" s="4" t="s">
        <v>1651</v>
      </c>
      <c r="O670" s="36" t="s">
        <v>2308</v>
      </c>
      <c r="P670" s="34" t="s">
        <v>1190</v>
      </c>
      <c r="Q670" s="4" t="e">
        <f>VLOOKUP(N670,Base!$E:$M,8,FALSE)</f>
        <v>#N/A</v>
      </c>
      <c r="R670" s="4" t="e">
        <f>VLOOKUP(O670,Base!$E:$M,8,FALSE)</f>
        <v>#N/A</v>
      </c>
      <c r="S670" s="4" t="e">
        <f>VLOOKUP(Q670,Base!$D:$M,9,FALSE)</f>
        <v>#N/A</v>
      </c>
      <c r="T670" s="4" t="s">
        <v>1651</v>
      </c>
      <c r="U670" s="4" t="s">
        <v>1657</v>
      </c>
    </row>
    <row r="671" spans="1:21" x14ac:dyDescent="0.3">
      <c r="A671" s="15" t="s">
        <v>746</v>
      </c>
      <c r="B671" s="38" t="s">
        <v>2309</v>
      </c>
      <c r="C671" s="16" t="s">
        <v>1655</v>
      </c>
      <c r="D671" s="17">
        <v>985.65</v>
      </c>
      <c r="E671" s="17">
        <v>478.78</v>
      </c>
      <c r="F671" s="18">
        <v>1464.44</v>
      </c>
      <c r="G671" s="17">
        <v>0</v>
      </c>
      <c r="H671" s="17">
        <f t="shared" si="57"/>
        <v>1464.44</v>
      </c>
      <c r="I671" s="17">
        <f t="shared" si="58"/>
        <v>234.31040000000002</v>
      </c>
      <c r="J671" s="17">
        <f t="shared" si="59"/>
        <v>1698.7504000000001</v>
      </c>
      <c r="K671" s="4" t="s">
        <v>1660</v>
      </c>
      <c r="L671" s="36" t="s">
        <v>1656</v>
      </c>
      <c r="M671" s="4" t="s">
        <v>1661</v>
      </c>
      <c r="N671" s="4" t="s">
        <v>1651</v>
      </c>
      <c r="O671" s="36" t="s">
        <v>2310</v>
      </c>
      <c r="P671" s="34" t="s">
        <v>1190</v>
      </c>
      <c r="Q671" s="4" t="e">
        <f>VLOOKUP(N671,Base!$E:$M,8,FALSE)</f>
        <v>#N/A</v>
      </c>
      <c r="R671" s="4" t="e">
        <f>VLOOKUP(O671,Base!$E:$M,8,FALSE)</f>
        <v>#N/A</v>
      </c>
      <c r="S671" s="4" t="e">
        <f>VLOOKUP(Q671,Base!$D:$M,9,FALSE)</f>
        <v>#N/A</v>
      </c>
      <c r="T671" s="4" t="s">
        <v>1651</v>
      </c>
      <c r="U671" s="4" t="s">
        <v>1661</v>
      </c>
    </row>
    <row r="672" spans="1:21" x14ac:dyDescent="0.3">
      <c r="A672" s="15" t="s">
        <v>746</v>
      </c>
      <c r="B672" s="38" t="s">
        <v>2311</v>
      </c>
      <c r="C672" s="16" t="s">
        <v>1655</v>
      </c>
      <c r="D672" s="17">
        <v>13363.95</v>
      </c>
      <c r="E672" s="17">
        <v>6491.57</v>
      </c>
      <c r="F672" s="18">
        <v>19855.53</v>
      </c>
      <c r="G672" s="17">
        <v>0</v>
      </c>
      <c r="H672" s="17">
        <f t="shared" si="57"/>
        <v>19855.53</v>
      </c>
      <c r="I672" s="17">
        <f t="shared" si="58"/>
        <v>3176.8847999999998</v>
      </c>
      <c r="J672" s="17">
        <f t="shared" si="59"/>
        <v>23032.414799999999</v>
      </c>
      <c r="K672" s="4" t="s">
        <v>2204</v>
      </c>
      <c r="L672" s="36" t="s">
        <v>86</v>
      </c>
      <c r="M672" s="4" t="s">
        <v>2244</v>
      </c>
      <c r="N672" s="4" t="s">
        <v>1738</v>
      </c>
      <c r="O672" s="36" t="s">
        <v>402</v>
      </c>
      <c r="P672" s="34" t="s">
        <v>2312</v>
      </c>
      <c r="Q672" s="4" t="e">
        <f>VLOOKUP(N672,Base!$E:$M,8,FALSE)</f>
        <v>#N/A</v>
      </c>
      <c r="R672" s="4">
        <f>VLOOKUP(O672,Base!$E:$M,8,FALSE)</f>
        <v>2021</v>
      </c>
      <c r="T672" s="4" t="s">
        <v>1738</v>
      </c>
      <c r="U672" s="4" t="s">
        <v>2244</v>
      </c>
    </row>
    <row r="673" spans="1:21" x14ac:dyDescent="0.3">
      <c r="A673" s="15" t="s">
        <v>746</v>
      </c>
      <c r="B673" s="38" t="s">
        <v>2313</v>
      </c>
      <c r="C673" s="16" t="s">
        <v>1655</v>
      </c>
      <c r="D673" s="17">
        <v>2256.59</v>
      </c>
      <c r="E673" s="17">
        <v>1096.1400000000001</v>
      </c>
      <c r="F673" s="18">
        <v>3352.74</v>
      </c>
      <c r="G673" s="17">
        <v>0</v>
      </c>
      <c r="H673" s="17">
        <f t="shared" si="57"/>
        <v>3352.74</v>
      </c>
      <c r="I673" s="17">
        <f t="shared" si="58"/>
        <v>536.4384</v>
      </c>
      <c r="J673" s="17">
        <f t="shared" si="59"/>
        <v>3889.1783999999998</v>
      </c>
      <c r="K673" s="4" t="s">
        <v>797</v>
      </c>
      <c r="L673" s="36" t="s">
        <v>1656</v>
      </c>
      <c r="M673" s="4" t="s">
        <v>1657</v>
      </c>
      <c r="N673" s="4" t="s">
        <v>1651</v>
      </c>
      <c r="O673" s="36" t="s">
        <v>2314</v>
      </c>
      <c r="P673" s="34" t="s">
        <v>1190</v>
      </c>
      <c r="Q673" s="4" t="e">
        <f>VLOOKUP(N673,Base!$E:$M,8,FALSE)</f>
        <v>#N/A</v>
      </c>
      <c r="R673" s="4" t="e">
        <f>VLOOKUP(O673,Base!$E:$M,8,FALSE)</f>
        <v>#N/A</v>
      </c>
      <c r="S673" s="4" t="e">
        <f>VLOOKUP(Q673,Base!$D:$M,9,FALSE)</f>
        <v>#N/A</v>
      </c>
      <c r="T673" s="4" t="s">
        <v>1651</v>
      </c>
      <c r="U673" s="4" t="s">
        <v>1657</v>
      </c>
    </row>
    <row r="674" spans="1:21" x14ac:dyDescent="0.3">
      <c r="A674" s="15" t="s">
        <v>746</v>
      </c>
      <c r="B674" s="38" t="s">
        <v>2315</v>
      </c>
      <c r="C674" s="16" t="s">
        <v>1655</v>
      </c>
      <c r="D674" s="17">
        <v>985.65</v>
      </c>
      <c r="E674" s="17">
        <v>478.78</v>
      </c>
      <c r="F674" s="18">
        <v>1464.44</v>
      </c>
      <c r="G674" s="17">
        <v>0</v>
      </c>
      <c r="H674" s="17">
        <f t="shared" si="57"/>
        <v>1464.44</v>
      </c>
      <c r="I674" s="17">
        <f t="shared" si="58"/>
        <v>234.31040000000002</v>
      </c>
      <c r="J674" s="17">
        <f t="shared" si="59"/>
        <v>1698.7504000000001</v>
      </c>
      <c r="K674" s="4" t="s">
        <v>1660</v>
      </c>
      <c r="L674" s="36" t="s">
        <v>1656</v>
      </c>
      <c r="M674" s="4" t="s">
        <v>1661</v>
      </c>
      <c r="N674" s="4" t="s">
        <v>1651</v>
      </c>
      <c r="O674" s="36" t="s">
        <v>2316</v>
      </c>
      <c r="P674" s="34" t="s">
        <v>1190</v>
      </c>
      <c r="Q674" s="4" t="e">
        <f>VLOOKUP(N674,Base!$E:$M,8,FALSE)</f>
        <v>#N/A</v>
      </c>
      <c r="R674" s="4" t="e">
        <f>VLOOKUP(O674,Base!$E:$M,8,FALSE)</f>
        <v>#N/A</v>
      </c>
      <c r="S674" s="4" t="e">
        <f>VLOOKUP(Q674,Base!$D:$M,9,FALSE)</f>
        <v>#N/A</v>
      </c>
      <c r="T674" s="4" t="s">
        <v>1651</v>
      </c>
      <c r="U674" s="4" t="s">
        <v>1661</v>
      </c>
    </row>
    <row r="675" spans="1:21" x14ac:dyDescent="0.3">
      <c r="A675" s="15" t="s">
        <v>746</v>
      </c>
      <c r="B675" s="38" t="s">
        <v>2317</v>
      </c>
      <c r="C675" s="16" t="s">
        <v>1655</v>
      </c>
      <c r="D675" s="17">
        <v>13363.95</v>
      </c>
      <c r="E675" s="17">
        <v>6491.57</v>
      </c>
      <c r="F675" s="18">
        <v>19855.53</v>
      </c>
      <c r="G675" s="17">
        <v>0</v>
      </c>
      <c r="H675" s="17">
        <f t="shared" si="57"/>
        <v>19855.53</v>
      </c>
      <c r="I675" s="17">
        <f t="shared" si="58"/>
        <v>3176.8847999999998</v>
      </c>
      <c r="J675" s="17">
        <f t="shared" si="59"/>
        <v>23032.414799999999</v>
      </c>
      <c r="K675" s="4" t="s">
        <v>2204</v>
      </c>
      <c r="L675" s="36" t="s">
        <v>86</v>
      </c>
      <c r="M675" s="4" t="s">
        <v>2244</v>
      </c>
      <c r="N675" s="4" t="s">
        <v>1738</v>
      </c>
      <c r="O675" s="36" t="s">
        <v>408</v>
      </c>
      <c r="P675" s="34" t="s">
        <v>2318</v>
      </c>
      <c r="Q675" s="4" t="e">
        <f>VLOOKUP(N675,Base!$E:$M,8,FALSE)</f>
        <v>#N/A</v>
      </c>
      <c r="R675" s="4">
        <f>VLOOKUP(O675,Base!$E:$M,8,FALSE)</f>
        <v>2021</v>
      </c>
      <c r="T675" s="4" t="s">
        <v>1738</v>
      </c>
      <c r="U675" s="4" t="s">
        <v>2244</v>
      </c>
    </row>
    <row r="676" spans="1:21" x14ac:dyDescent="0.3">
      <c r="A676" s="15" t="s">
        <v>746</v>
      </c>
      <c r="B676" s="38" t="s">
        <v>2319</v>
      </c>
      <c r="C676" s="16" t="s">
        <v>1655</v>
      </c>
      <c r="D676" s="17">
        <v>2256.59</v>
      </c>
      <c r="E676" s="17">
        <v>1096.1400000000001</v>
      </c>
      <c r="F676" s="18">
        <v>3352.74</v>
      </c>
      <c r="G676" s="17">
        <v>0</v>
      </c>
      <c r="H676" s="17">
        <f t="shared" si="57"/>
        <v>3352.74</v>
      </c>
      <c r="I676" s="17">
        <f t="shared" si="58"/>
        <v>536.4384</v>
      </c>
      <c r="J676" s="17">
        <f t="shared" si="59"/>
        <v>3889.1783999999998</v>
      </c>
      <c r="K676" s="4" t="s">
        <v>797</v>
      </c>
      <c r="L676" s="36" t="s">
        <v>1656</v>
      </c>
      <c r="M676" s="4" t="s">
        <v>1657</v>
      </c>
      <c r="N676" s="4" t="s">
        <v>1651</v>
      </c>
      <c r="O676" s="36" t="s">
        <v>2320</v>
      </c>
      <c r="P676" s="34" t="s">
        <v>1190</v>
      </c>
      <c r="Q676" s="4" t="e">
        <f>VLOOKUP(N676,Base!$E:$M,8,FALSE)</f>
        <v>#N/A</v>
      </c>
      <c r="R676" s="4" t="e">
        <f>VLOOKUP(O676,Base!$E:$M,8,FALSE)</f>
        <v>#N/A</v>
      </c>
      <c r="S676" s="4" t="e">
        <f>VLOOKUP(Q676,Base!$D:$M,9,FALSE)</f>
        <v>#N/A</v>
      </c>
      <c r="T676" s="4" t="s">
        <v>1651</v>
      </c>
      <c r="U676" s="4" t="s">
        <v>1657</v>
      </c>
    </row>
    <row r="677" spans="1:21" x14ac:dyDescent="0.3">
      <c r="A677" s="15" t="s">
        <v>746</v>
      </c>
      <c r="B677" s="38" t="s">
        <v>2321</v>
      </c>
      <c r="C677" s="16" t="s">
        <v>1655</v>
      </c>
      <c r="D677" s="17">
        <v>985.65</v>
      </c>
      <c r="E677" s="17">
        <v>478.78</v>
      </c>
      <c r="F677" s="18">
        <v>1464.44</v>
      </c>
      <c r="G677" s="17">
        <v>0</v>
      </c>
      <c r="H677" s="17">
        <f t="shared" si="57"/>
        <v>1464.44</v>
      </c>
      <c r="I677" s="17">
        <f t="shared" si="58"/>
        <v>234.31040000000002</v>
      </c>
      <c r="J677" s="17">
        <f t="shared" si="59"/>
        <v>1698.7504000000001</v>
      </c>
      <c r="K677" s="4" t="s">
        <v>1660</v>
      </c>
      <c r="L677" s="36" t="s">
        <v>1656</v>
      </c>
      <c r="M677" s="4" t="s">
        <v>1661</v>
      </c>
      <c r="N677" s="4" t="s">
        <v>1651</v>
      </c>
      <c r="O677" s="36" t="s">
        <v>2322</v>
      </c>
      <c r="P677" s="34" t="s">
        <v>1190</v>
      </c>
      <c r="Q677" s="4" t="e">
        <f>VLOOKUP(N677,Base!$E:$M,8,FALSE)</f>
        <v>#N/A</v>
      </c>
      <c r="R677" s="4" t="e">
        <f>VLOOKUP(O677,Base!$E:$M,8,FALSE)</f>
        <v>#N/A</v>
      </c>
      <c r="S677" s="4" t="e">
        <f>VLOOKUP(Q677,Base!$D:$M,9,FALSE)</f>
        <v>#N/A</v>
      </c>
      <c r="T677" s="4" t="s">
        <v>1651</v>
      </c>
      <c r="U677" s="4" t="s">
        <v>1661</v>
      </c>
    </row>
    <row r="678" spans="1:21" x14ac:dyDescent="0.3">
      <c r="A678" s="15" t="s">
        <v>746</v>
      </c>
      <c r="B678" s="38" t="s">
        <v>2323</v>
      </c>
      <c r="C678" s="16" t="s">
        <v>1655</v>
      </c>
      <c r="D678" s="17">
        <v>13363.95</v>
      </c>
      <c r="E678" s="17">
        <v>6491.57</v>
      </c>
      <c r="F678" s="18">
        <v>19855.53</v>
      </c>
      <c r="G678" s="17">
        <v>0</v>
      </c>
      <c r="H678" s="17">
        <f t="shared" si="57"/>
        <v>19855.53</v>
      </c>
      <c r="I678" s="17">
        <f t="shared" si="58"/>
        <v>3176.8847999999998</v>
      </c>
      <c r="J678" s="17">
        <f t="shared" si="59"/>
        <v>23032.414799999999</v>
      </c>
      <c r="K678" s="4" t="s">
        <v>2204</v>
      </c>
      <c r="L678" s="36" t="s">
        <v>86</v>
      </c>
      <c r="M678" s="4" t="s">
        <v>2244</v>
      </c>
      <c r="N678" s="4" t="s">
        <v>1738</v>
      </c>
      <c r="O678" s="36" t="s">
        <v>693</v>
      </c>
      <c r="P678" s="34" t="s">
        <v>2324</v>
      </c>
      <c r="Q678" s="4" t="e">
        <f>VLOOKUP(N678,Base!$E:$M,8,FALSE)</f>
        <v>#N/A</v>
      </c>
      <c r="R678" s="4" t="str">
        <f>VLOOKUP(O678,Base!$E:$M,8,FALSE)</f>
        <v>2021</v>
      </c>
      <c r="T678" s="4" t="s">
        <v>1738</v>
      </c>
      <c r="U678" s="4" t="s">
        <v>2244</v>
      </c>
    </row>
    <row r="679" spans="1:21" x14ac:dyDescent="0.3">
      <c r="A679" s="15" t="s">
        <v>746</v>
      </c>
      <c r="B679" s="38" t="s">
        <v>2325</v>
      </c>
      <c r="C679" s="16" t="s">
        <v>1655</v>
      </c>
      <c r="D679" s="17">
        <v>2256.59</v>
      </c>
      <c r="E679" s="17">
        <v>1096.1400000000001</v>
      </c>
      <c r="F679" s="18">
        <v>3352.74</v>
      </c>
      <c r="G679" s="17">
        <v>0</v>
      </c>
      <c r="H679" s="17">
        <f t="shared" si="57"/>
        <v>3352.74</v>
      </c>
      <c r="I679" s="17">
        <f t="shared" si="58"/>
        <v>536.4384</v>
      </c>
      <c r="J679" s="17">
        <f t="shared" si="59"/>
        <v>3889.1783999999998</v>
      </c>
      <c r="K679" s="4" t="s">
        <v>797</v>
      </c>
      <c r="L679" s="36" t="s">
        <v>1656</v>
      </c>
      <c r="M679" s="4" t="s">
        <v>1657</v>
      </c>
      <c r="N679" s="4" t="s">
        <v>1651</v>
      </c>
      <c r="O679" s="36" t="s">
        <v>2326</v>
      </c>
      <c r="P679" s="34" t="s">
        <v>1190</v>
      </c>
      <c r="Q679" s="4" t="e">
        <f>VLOOKUP(N679,Base!$E:$M,8,FALSE)</f>
        <v>#N/A</v>
      </c>
      <c r="R679" s="4" t="e">
        <f>VLOOKUP(O679,Base!$E:$M,8,FALSE)</f>
        <v>#N/A</v>
      </c>
      <c r="S679" s="4" t="e">
        <f>VLOOKUP(Q679,Base!$D:$M,9,FALSE)</f>
        <v>#N/A</v>
      </c>
      <c r="T679" s="4" t="s">
        <v>1651</v>
      </c>
      <c r="U679" s="4" t="s">
        <v>1657</v>
      </c>
    </row>
    <row r="680" spans="1:21" x14ac:dyDescent="0.3">
      <c r="A680" s="15" t="s">
        <v>746</v>
      </c>
      <c r="B680" s="38" t="s">
        <v>2327</v>
      </c>
      <c r="C680" s="16" t="s">
        <v>1655</v>
      </c>
      <c r="D680" s="17">
        <v>985.65</v>
      </c>
      <c r="E680" s="17">
        <v>478.78</v>
      </c>
      <c r="F680" s="18">
        <v>1464.44</v>
      </c>
      <c r="G680" s="17">
        <v>0</v>
      </c>
      <c r="H680" s="17">
        <f t="shared" si="57"/>
        <v>1464.44</v>
      </c>
      <c r="I680" s="17">
        <f t="shared" si="58"/>
        <v>234.31040000000002</v>
      </c>
      <c r="J680" s="17">
        <f t="shared" si="59"/>
        <v>1698.7504000000001</v>
      </c>
      <c r="K680" s="4" t="s">
        <v>1660</v>
      </c>
      <c r="L680" s="36" t="s">
        <v>1656</v>
      </c>
      <c r="M680" s="4" t="s">
        <v>1661</v>
      </c>
      <c r="N680" s="4" t="s">
        <v>1651</v>
      </c>
      <c r="O680" s="36" t="s">
        <v>2328</v>
      </c>
      <c r="P680" s="34" t="s">
        <v>1190</v>
      </c>
      <c r="Q680" s="4" t="e">
        <f>VLOOKUP(N680,Base!$E:$M,8,FALSE)</f>
        <v>#N/A</v>
      </c>
      <c r="R680" s="4" t="e">
        <f>VLOOKUP(O680,Base!$E:$M,8,FALSE)</f>
        <v>#N/A</v>
      </c>
      <c r="S680" s="4" t="e">
        <f>VLOOKUP(Q680,Base!$D:$M,9,FALSE)</f>
        <v>#N/A</v>
      </c>
      <c r="T680" s="4" t="s">
        <v>1651</v>
      </c>
      <c r="U680" s="4" t="s">
        <v>1661</v>
      </c>
    </row>
    <row r="681" spans="1:21" x14ac:dyDescent="0.3">
      <c r="A681" s="15" t="s">
        <v>746</v>
      </c>
      <c r="B681" s="38" t="s">
        <v>2329</v>
      </c>
      <c r="C681" s="16" t="s">
        <v>1655</v>
      </c>
      <c r="D681" s="17">
        <v>13363.95</v>
      </c>
      <c r="E681" s="17">
        <v>6491.57</v>
      </c>
      <c r="F681" s="18">
        <v>19855.53</v>
      </c>
      <c r="G681" s="17">
        <v>0</v>
      </c>
      <c r="H681" s="17">
        <f t="shared" si="57"/>
        <v>19855.53</v>
      </c>
      <c r="I681" s="17">
        <f t="shared" si="58"/>
        <v>3176.8847999999998</v>
      </c>
      <c r="J681" s="17">
        <f t="shared" si="59"/>
        <v>23032.414799999999</v>
      </c>
      <c r="K681" s="4" t="s">
        <v>2204</v>
      </c>
      <c r="L681" s="36" t="s">
        <v>86</v>
      </c>
      <c r="M681" s="4" t="s">
        <v>2244</v>
      </c>
      <c r="N681" s="4" t="s">
        <v>1738</v>
      </c>
      <c r="O681" s="36" t="s">
        <v>406</v>
      </c>
      <c r="P681" s="34" t="s">
        <v>2330</v>
      </c>
      <c r="Q681" s="4" t="e">
        <f>VLOOKUP(N681,Base!$E:$M,8,FALSE)</f>
        <v>#N/A</v>
      </c>
      <c r="R681" s="4">
        <f>VLOOKUP(O681,Base!$E:$M,8,FALSE)</f>
        <v>2021</v>
      </c>
      <c r="T681" s="4" t="s">
        <v>1738</v>
      </c>
      <c r="U681" s="4" t="s">
        <v>2244</v>
      </c>
    </row>
    <row r="682" spans="1:21" x14ac:dyDescent="0.3">
      <c r="A682" s="15" t="s">
        <v>746</v>
      </c>
      <c r="B682" s="38" t="s">
        <v>2331</v>
      </c>
      <c r="C682" s="16" t="s">
        <v>1655</v>
      </c>
      <c r="D682" s="17">
        <v>2256.59</v>
      </c>
      <c r="E682" s="17">
        <v>1096.1400000000001</v>
      </c>
      <c r="F682" s="18">
        <v>3352.74</v>
      </c>
      <c r="G682" s="17">
        <v>0</v>
      </c>
      <c r="H682" s="17">
        <f t="shared" si="57"/>
        <v>3352.74</v>
      </c>
      <c r="I682" s="17">
        <f t="shared" si="58"/>
        <v>536.4384</v>
      </c>
      <c r="J682" s="17">
        <f t="shared" si="59"/>
        <v>3889.1783999999998</v>
      </c>
      <c r="K682" s="4" t="s">
        <v>797</v>
      </c>
      <c r="L682" s="36" t="s">
        <v>1656</v>
      </c>
      <c r="M682" s="4" t="s">
        <v>1657</v>
      </c>
      <c r="N682" s="4" t="s">
        <v>1651</v>
      </c>
      <c r="O682" s="36" t="s">
        <v>2332</v>
      </c>
      <c r="P682" s="34" t="s">
        <v>1190</v>
      </c>
      <c r="Q682" s="4" t="e">
        <f>VLOOKUP(N682,Base!$E:$M,8,FALSE)</f>
        <v>#N/A</v>
      </c>
      <c r="R682" s="4" t="e">
        <f>VLOOKUP(O682,Base!$E:$M,8,FALSE)</f>
        <v>#N/A</v>
      </c>
      <c r="S682" s="4" t="e">
        <f>VLOOKUP(Q682,Base!$D:$M,9,FALSE)</f>
        <v>#N/A</v>
      </c>
      <c r="T682" s="4" t="s">
        <v>1651</v>
      </c>
      <c r="U682" s="4" t="s">
        <v>1657</v>
      </c>
    </row>
    <row r="683" spans="1:21" x14ac:dyDescent="0.3">
      <c r="A683" s="15" t="s">
        <v>746</v>
      </c>
      <c r="B683" s="38" t="s">
        <v>2333</v>
      </c>
      <c r="C683" s="16" t="s">
        <v>1655</v>
      </c>
      <c r="D683" s="17">
        <v>985.65</v>
      </c>
      <c r="E683" s="17">
        <v>478.78</v>
      </c>
      <c r="F683" s="18">
        <v>1464.44</v>
      </c>
      <c r="G683" s="17">
        <v>0</v>
      </c>
      <c r="H683" s="17">
        <f t="shared" si="57"/>
        <v>1464.44</v>
      </c>
      <c r="I683" s="17">
        <f t="shared" si="58"/>
        <v>234.31040000000002</v>
      </c>
      <c r="J683" s="17">
        <f t="shared" si="59"/>
        <v>1698.7504000000001</v>
      </c>
      <c r="K683" s="4" t="s">
        <v>1660</v>
      </c>
      <c r="L683" s="36" t="s">
        <v>1656</v>
      </c>
      <c r="M683" s="4" t="s">
        <v>1661</v>
      </c>
      <c r="N683" s="4" t="s">
        <v>1651</v>
      </c>
      <c r="O683" s="36" t="s">
        <v>2334</v>
      </c>
      <c r="P683" s="34" t="s">
        <v>1190</v>
      </c>
      <c r="Q683" s="4" t="e">
        <f>VLOOKUP(N683,Base!$E:$M,8,FALSE)</f>
        <v>#N/A</v>
      </c>
      <c r="R683" s="4" t="e">
        <f>VLOOKUP(O683,Base!$E:$M,8,FALSE)</f>
        <v>#N/A</v>
      </c>
      <c r="S683" s="4" t="e">
        <f>VLOOKUP(Q683,Base!$D:$M,9,FALSE)</f>
        <v>#N/A</v>
      </c>
      <c r="T683" s="4" t="s">
        <v>1651</v>
      </c>
      <c r="U683" s="4" t="s">
        <v>1661</v>
      </c>
    </row>
    <row r="684" spans="1:21" x14ac:dyDescent="0.3">
      <c r="A684" s="15" t="s">
        <v>746</v>
      </c>
      <c r="B684" s="38" t="s">
        <v>2335</v>
      </c>
      <c r="C684" s="16" t="s">
        <v>1655</v>
      </c>
      <c r="D684" s="17">
        <v>13363.95</v>
      </c>
      <c r="E684" s="17">
        <v>6491.57</v>
      </c>
      <c r="F684" s="18">
        <v>19855.53</v>
      </c>
      <c r="G684" s="17">
        <v>0</v>
      </c>
      <c r="H684" s="17">
        <f t="shared" si="57"/>
        <v>19855.53</v>
      </c>
      <c r="I684" s="17">
        <f t="shared" si="58"/>
        <v>3176.8847999999998</v>
      </c>
      <c r="J684" s="17">
        <f t="shared" si="59"/>
        <v>23032.414799999999</v>
      </c>
      <c r="K684" s="4" t="s">
        <v>2204</v>
      </c>
      <c r="L684" s="36" t="s">
        <v>86</v>
      </c>
      <c r="M684" s="4" t="s">
        <v>2244</v>
      </c>
      <c r="N684" s="4" t="s">
        <v>1738</v>
      </c>
      <c r="O684" s="36" t="s">
        <v>275</v>
      </c>
      <c r="P684" s="34" t="s">
        <v>2336</v>
      </c>
      <c r="Q684" s="4" t="e">
        <f>VLOOKUP(N684,Base!$E:$M,8,FALSE)</f>
        <v>#N/A</v>
      </c>
      <c r="R684" s="4">
        <f>VLOOKUP(O684,Base!$E:$M,8,FALSE)</f>
        <v>2020</v>
      </c>
      <c r="T684" s="4" t="s">
        <v>1738</v>
      </c>
      <c r="U684" s="4" t="s">
        <v>2244</v>
      </c>
    </row>
    <row r="685" spans="1:21" x14ac:dyDescent="0.3">
      <c r="A685" s="15" t="s">
        <v>746</v>
      </c>
      <c r="B685" s="38" t="s">
        <v>2337</v>
      </c>
      <c r="C685" s="16" t="s">
        <v>1655</v>
      </c>
      <c r="D685" s="17">
        <v>2256.59</v>
      </c>
      <c r="E685" s="17">
        <v>1096.1400000000001</v>
      </c>
      <c r="F685" s="18">
        <v>3352.74</v>
      </c>
      <c r="G685" s="17">
        <v>0</v>
      </c>
      <c r="H685" s="17">
        <f t="shared" si="57"/>
        <v>3352.74</v>
      </c>
      <c r="I685" s="17">
        <f t="shared" si="58"/>
        <v>536.4384</v>
      </c>
      <c r="J685" s="17">
        <f t="shared" si="59"/>
        <v>3889.1783999999998</v>
      </c>
      <c r="K685" s="4" t="s">
        <v>797</v>
      </c>
      <c r="L685" s="36" t="s">
        <v>1656</v>
      </c>
      <c r="M685" s="4" t="s">
        <v>1657</v>
      </c>
      <c r="N685" s="4" t="s">
        <v>1651</v>
      </c>
      <c r="O685" s="36" t="s">
        <v>2338</v>
      </c>
      <c r="P685" s="34" t="s">
        <v>1190</v>
      </c>
      <c r="Q685" s="4" t="e">
        <f>VLOOKUP(N685,Base!$E:$M,8,FALSE)</f>
        <v>#N/A</v>
      </c>
      <c r="R685" s="4" t="e">
        <f>VLOOKUP(O685,Base!$E:$M,8,FALSE)</f>
        <v>#N/A</v>
      </c>
      <c r="S685" s="4" t="e">
        <f>VLOOKUP(Q685,Base!$D:$M,9,FALSE)</f>
        <v>#N/A</v>
      </c>
      <c r="T685" s="4" t="s">
        <v>1651</v>
      </c>
      <c r="U685" s="4" t="s">
        <v>1657</v>
      </c>
    </row>
    <row r="686" spans="1:21" x14ac:dyDescent="0.3">
      <c r="A686" s="15" t="s">
        <v>746</v>
      </c>
      <c r="B686" s="38" t="s">
        <v>2339</v>
      </c>
      <c r="C686" s="16" t="s">
        <v>1655</v>
      </c>
      <c r="D686" s="17">
        <v>985.65</v>
      </c>
      <c r="E686" s="17">
        <v>478.78</v>
      </c>
      <c r="F686" s="18">
        <v>1464.44</v>
      </c>
      <c r="G686" s="17">
        <v>0</v>
      </c>
      <c r="H686" s="17">
        <f t="shared" ref="H686:H689" si="60">+F686+G686</f>
        <v>1464.44</v>
      </c>
      <c r="I686" s="17">
        <f t="shared" ref="I686:I689" si="61">+H686*0.16</f>
        <v>234.31040000000002</v>
      </c>
      <c r="J686" s="17">
        <f t="shared" ref="J686:J689" si="62">+H686+I686</f>
        <v>1698.7504000000001</v>
      </c>
      <c r="K686" s="4" t="s">
        <v>1660</v>
      </c>
      <c r="L686" s="36" t="s">
        <v>1656</v>
      </c>
      <c r="M686" s="4" t="s">
        <v>1661</v>
      </c>
      <c r="N686" s="4" t="s">
        <v>1651</v>
      </c>
      <c r="O686" s="36" t="s">
        <v>2340</v>
      </c>
      <c r="P686" s="34" t="s">
        <v>1190</v>
      </c>
      <c r="Q686" s="4" t="e">
        <f>VLOOKUP(N686,Base!$E:$M,8,FALSE)</f>
        <v>#N/A</v>
      </c>
      <c r="R686" s="4" t="e">
        <f>VLOOKUP(O686,Base!$E:$M,8,FALSE)</f>
        <v>#N/A</v>
      </c>
      <c r="S686" s="4" t="e">
        <f>VLOOKUP(Q686,Base!$D:$M,9,FALSE)</f>
        <v>#N/A</v>
      </c>
      <c r="T686" s="4" t="s">
        <v>1651</v>
      </c>
      <c r="U686" s="4" t="s">
        <v>1661</v>
      </c>
    </row>
    <row r="687" spans="1:21" x14ac:dyDescent="0.3">
      <c r="A687" s="15" t="s">
        <v>746</v>
      </c>
      <c r="B687" s="38" t="s">
        <v>2341</v>
      </c>
      <c r="C687" s="16" t="s">
        <v>1655</v>
      </c>
      <c r="D687" s="17">
        <v>13363.95</v>
      </c>
      <c r="E687" s="17">
        <v>6491.57</v>
      </c>
      <c r="F687" s="18">
        <v>19855.53</v>
      </c>
      <c r="G687" s="17">
        <v>0</v>
      </c>
      <c r="H687" s="17">
        <f t="shared" si="60"/>
        <v>19855.53</v>
      </c>
      <c r="I687" s="17">
        <f t="shared" si="61"/>
        <v>3176.8847999999998</v>
      </c>
      <c r="J687" s="17">
        <f t="shared" si="62"/>
        <v>23032.414799999999</v>
      </c>
      <c r="K687" s="4" t="s">
        <v>2204</v>
      </c>
      <c r="L687" s="36" t="s">
        <v>86</v>
      </c>
      <c r="M687" s="4" t="s">
        <v>2244</v>
      </c>
      <c r="N687" s="4" t="s">
        <v>1738</v>
      </c>
      <c r="O687" s="36" t="s">
        <v>412</v>
      </c>
      <c r="P687" s="34" t="s">
        <v>2342</v>
      </c>
      <c r="Q687" s="4" t="e">
        <f>VLOOKUP(N687,Base!$E:$M,8,FALSE)</f>
        <v>#N/A</v>
      </c>
      <c r="R687" s="4">
        <f>VLOOKUP(O687,Base!$E:$M,8,FALSE)</f>
        <v>2021</v>
      </c>
      <c r="T687" s="4" t="s">
        <v>1738</v>
      </c>
      <c r="U687" s="4" t="s">
        <v>2244</v>
      </c>
    </row>
    <row r="688" spans="1:21" x14ac:dyDescent="0.3">
      <c r="A688" s="15" t="s">
        <v>746</v>
      </c>
      <c r="B688" s="38" t="s">
        <v>2343</v>
      </c>
      <c r="C688" s="16" t="s">
        <v>1655</v>
      </c>
      <c r="D688" s="17">
        <v>2256.59</v>
      </c>
      <c r="E688" s="17">
        <v>1096.1400000000001</v>
      </c>
      <c r="F688" s="18">
        <v>3352.74</v>
      </c>
      <c r="G688" s="17">
        <v>0</v>
      </c>
      <c r="H688" s="17">
        <f t="shared" si="60"/>
        <v>3352.74</v>
      </c>
      <c r="I688" s="17">
        <f t="shared" si="61"/>
        <v>536.4384</v>
      </c>
      <c r="J688" s="17">
        <f t="shared" si="62"/>
        <v>3889.1783999999998</v>
      </c>
      <c r="K688" s="4" t="s">
        <v>797</v>
      </c>
      <c r="L688" s="36" t="s">
        <v>1656</v>
      </c>
      <c r="M688" s="4" t="s">
        <v>1657</v>
      </c>
      <c r="N688" s="4" t="s">
        <v>1651</v>
      </c>
      <c r="O688" s="36" t="s">
        <v>2344</v>
      </c>
      <c r="P688" s="34" t="s">
        <v>1190</v>
      </c>
      <c r="Q688" s="4" t="e">
        <f>VLOOKUP(N688,Base!$E:$M,8,FALSE)</f>
        <v>#N/A</v>
      </c>
      <c r="R688" s="4" t="e">
        <f>VLOOKUP(O688,Base!$E:$M,8,FALSE)</f>
        <v>#N/A</v>
      </c>
      <c r="S688" s="4" t="e">
        <f>VLOOKUP(Q688,Base!$D:$M,9,FALSE)</f>
        <v>#N/A</v>
      </c>
      <c r="T688" s="4" t="s">
        <v>1651</v>
      </c>
      <c r="U688" s="4" t="s">
        <v>1657</v>
      </c>
    </row>
    <row r="689" spans="1:21" x14ac:dyDescent="0.3">
      <c r="A689" s="15" t="s">
        <v>746</v>
      </c>
      <c r="B689" s="38" t="s">
        <v>2345</v>
      </c>
      <c r="C689" s="16" t="s">
        <v>1655</v>
      </c>
      <c r="D689" s="17">
        <v>985.65</v>
      </c>
      <c r="E689" s="17">
        <v>478.78</v>
      </c>
      <c r="F689" s="18">
        <v>1464.44</v>
      </c>
      <c r="G689" s="17">
        <v>0</v>
      </c>
      <c r="H689" s="17">
        <f t="shared" si="60"/>
        <v>1464.44</v>
      </c>
      <c r="I689" s="17">
        <f t="shared" si="61"/>
        <v>234.31040000000002</v>
      </c>
      <c r="J689" s="17">
        <f t="shared" si="62"/>
        <v>1698.7504000000001</v>
      </c>
      <c r="K689" s="4" t="s">
        <v>1660</v>
      </c>
      <c r="L689" s="36" t="s">
        <v>1656</v>
      </c>
      <c r="M689" s="4" t="s">
        <v>1661</v>
      </c>
      <c r="N689" s="4" t="s">
        <v>1651</v>
      </c>
      <c r="O689" s="36" t="s">
        <v>2346</v>
      </c>
      <c r="P689" s="34" t="s">
        <v>1190</v>
      </c>
      <c r="Q689" s="4" t="e">
        <f>VLOOKUP(N689,Base!$E:$M,8,FALSE)</f>
        <v>#N/A</v>
      </c>
      <c r="R689" s="4" t="e">
        <f>VLOOKUP(O689,Base!$E:$M,8,FALSE)</f>
        <v>#N/A</v>
      </c>
      <c r="S689" s="4" t="e">
        <f>VLOOKUP(Q689,Base!$D:$M,9,FALSE)</f>
        <v>#N/A</v>
      </c>
      <c r="T689" s="4" t="s">
        <v>1651</v>
      </c>
      <c r="U689" s="4" t="s">
        <v>1661</v>
      </c>
    </row>
    <row r="690" spans="1:21" x14ac:dyDescent="0.3">
      <c r="A690" s="13"/>
      <c r="B690" s="39"/>
      <c r="C690" s="13"/>
      <c r="D690" s="13"/>
      <c r="E690" s="13"/>
      <c r="F690" s="13"/>
      <c r="G690" s="13"/>
      <c r="H690" s="13"/>
      <c r="I690" s="13"/>
      <c r="J690" s="13"/>
      <c r="K690" s="14"/>
      <c r="L690" s="14"/>
      <c r="M690" s="14"/>
      <c r="N690" s="14"/>
      <c r="O690" s="14"/>
      <c r="P690" s="14"/>
      <c r="Q690" s="14"/>
      <c r="T690" s="14"/>
    </row>
    <row r="691" spans="1:21" x14ac:dyDescent="0.3">
      <c r="A691" s="13"/>
      <c r="B691" s="39"/>
      <c r="C691" s="13"/>
      <c r="D691" s="13"/>
      <c r="E691" s="13"/>
      <c r="F691" s="13"/>
      <c r="G691" s="13"/>
      <c r="H691" s="13"/>
      <c r="I691" s="13"/>
      <c r="J691" s="13"/>
      <c r="K691" s="14"/>
      <c r="L691" s="14"/>
      <c r="M691" s="14"/>
      <c r="N691" s="14"/>
      <c r="O691" s="14"/>
      <c r="P691" s="14"/>
      <c r="Q691" s="14"/>
      <c r="T691" s="14"/>
    </row>
  </sheetData>
  <pageMargins left="0.75" right="0.75" top="1" bottom="1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Hoja3</vt:lpstr>
      <vt:lpstr>Concentrado</vt:lpstr>
      <vt:lpstr>Hoja2</vt:lpstr>
      <vt:lpstr>Base</vt:lpstr>
      <vt:lpstr>Hoja7</vt:lpstr>
      <vt:lpstr>Hoja1</vt:lpstr>
      <vt:lpstr>Subarrendamiento</vt:lpstr>
    </vt:vector>
  </TitlesOfParts>
  <Company>ELEKTRA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ALBA LILI RUIZ GOMEZ</dc:creator>
  <cp:lastModifiedBy>eangelesc</cp:lastModifiedBy>
  <dcterms:created xsi:type="dcterms:W3CDTF">2021-11-24T19:51:37Z</dcterms:created>
  <dcterms:modified xsi:type="dcterms:W3CDTF">2022-06-05T05:49:56Z</dcterms:modified>
</cp:coreProperties>
</file>