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103" documentId="8_{63960190-5230-4FBE-9E02-44C080A1444E}" xr6:coauthVersionLast="28" xr6:coauthVersionMax="28" xr10:uidLastSave="{D08A16B0-3D24-4EB6-9F81-C6AAF65FB419}"/>
  <bookViews>
    <workbookView xWindow="0" yWindow="456" windowWidth="17028" windowHeight="7416" xr2:uid="{07B879F5-6FCC-491F-8449-9F54D421AA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T29" i="1" s="1"/>
  <c r="T27" i="1"/>
  <c r="T30" i="1" s="1"/>
  <c r="T26" i="1"/>
  <c r="M28" i="1"/>
  <c r="M29" i="1" s="1"/>
  <c r="M27" i="1"/>
  <c r="M30" i="1" s="1"/>
  <c r="M26" i="1"/>
  <c r="F28" i="1"/>
  <c r="F29" i="1" s="1"/>
  <c r="F27" i="1"/>
  <c r="F30" i="1" s="1"/>
  <c r="F26" i="1"/>
  <c r="T11" i="1"/>
  <c r="T12" i="1" s="1"/>
  <c r="T10" i="1"/>
  <c r="T13" i="1" s="1"/>
  <c r="T9" i="1"/>
  <c r="M11" i="1"/>
  <c r="M12" i="1" s="1"/>
  <c r="M10" i="1"/>
  <c r="M13" i="1" s="1"/>
  <c r="M9" i="1"/>
  <c r="F13" i="1"/>
  <c r="F10" i="1"/>
  <c r="F12" i="1"/>
  <c r="Q35" i="1"/>
  <c r="J35" i="1"/>
  <c r="C35" i="1"/>
  <c r="Q18" i="1"/>
  <c r="J18" i="1"/>
  <c r="F7" i="1"/>
  <c r="F11" i="1" s="1"/>
  <c r="C18" i="1"/>
  <c r="F9" i="1" l="1"/>
</calcChain>
</file>

<file path=xl/sharedStrings.xml><?xml version="1.0" encoding="utf-8"?>
<sst xmlns="http://schemas.openxmlformats.org/spreadsheetml/2006/main" count="83" uniqueCount="27">
  <si>
    <t>Arduino Controller Function Performance Test</t>
  </si>
  <si>
    <t>Test 1</t>
  </si>
  <si>
    <t>Encoder ISR with port read</t>
  </si>
  <si>
    <t>Trial</t>
  </si>
  <si>
    <t>Average</t>
  </si>
  <si>
    <t>[us]</t>
  </si>
  <si>
    <t>Time</t>
  </si>
  <si>
    <t>Clock frequency</t>
  </si>
  <si>
    <t>Clock period</t>
  </si>
  <si>
    <t>Minimum cycles</t>
  </si>
  <si>
    <t>Maximum cycles</t>
  </si>
  <si>
    <t>Average cycles</t>
  </si>
  <si>
    <t>Test 2</t>
  </si>
  <si>
    <t>Encoder ISR with digitalRead</t>
  </si>
  <si>
    <t>Test 3</t>
  </si>
  <si>
    <t>float to int conversion</t>
  </si>
  <si>
    <t>Test 4</t>
  </si>
  <si>
    <t>Serial print 10 characters</t>
  </si>
  <si>
    <t>Test 5</t>
  </si>
  <si>
    <t>Timer 1 ISR (single motor)</t>
  </si>
  <si>
    <t>Test 6</t>
  </si>
  <si>
    <t>Timer 1 ISR (dual motor)</t>
  </si>
  <si>
    <t>Average exec time</t>
  </si>
  <si>
    <t>Hz</t>
  </si>
  <si>
    <t>s</t>
  </si>
  <si>
    <t>us</t>
  </si>
  <si>
    <t>Max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</si>
</sst>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9">
    <xf numFmtId="0" fontId="0" fillId="0" borderId="0" xfId="0"/>
    <xf numFmtId="0" fontId="1" fillId="0" borderId="1" xfId="1"/>
    <xf numFmtId="0" fontId="2" fillId="0" borderId="2" xfId="2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right"/>
    </xf>
    <xf numFmtId="0" fontId="5" fillId="0" borderId="0" xfId="0" applyFont="1"/>
    <xf numFmtId="11" fontId="0" fillId="0" borderId="13" xfId="0" applyNumberFormat="1" applyBorder="1"/>
    <xf numFmtId="11" fontId="0" fillId="0" borderId="15" xfId="0" applyNumberFormat="1" applyBorder="1"/>
    <xf numFmtId="1" fontId="0" fillId="0" borderId="13" xfId="0" applyNumberFormat="1" applyBorder="1"/>
    <xf numFmtId="1" fontId="0" fillId="0" borderId="17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17" xfId="0" applyNumberFormat="1" applyBorder="1"/>
    <xf numFmtId="0" fontId="5" fillId="0" borderId="12" xfId="0" applyFont="1" applyBorder="1"/>
    <xf numFmtId="0" fontId="5" fillId="0" borderId="14" xfId="0" applyFont="1" applyBorder="1"/>
    <xf numFmtId="0" fontId="5" fillId="0" borderId="16" xfId="0" applyFont="1" applyBorder="1"/>
    <xf numFmtId="0" fontId="5" fillId="0" borderId="16" xfId="0" applyFont="1" applyFill="1" applyBorder="1"/>
    <xf numFmtId="0" fontId="5" fillId="0" borderId="14" xfId="0" applyFont="1" applyFill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326C-07A4-48C7-941A-929BE48EB14F}">
  <dimension ref="B1:U35"/>
  <sheetViews>
    <sheetView showGridLines="0" tabSelected="1" zoomScale="85" zoomScaleNormal="85" workbookViewId="0">
      <selection activeCell="F20" sqref="F20"/>
    </sheetView>
  </sheetViews>
  <sheetFormatPr defaultRowHeight="14.4" x14ac:dyDescent="0.3"/>
  <cols>
    <col min="5" max="5" width="16.6640625" bestFit="1" customWidth="1"/>
    <col min="12" max="12" width="16.6640625" bestFit="1" customWidth="1"/>
    <col min="19" max="19" width="14.5546875" bestFit="1" customWidth="1"/>
  </cols>
  <sheetData>
    <row r="1" spans="2:21" s="1" customFormat="1" ht="20.399999999999999" thickBot="1" x14ac:dyDescent="0.45">
      <c r="B1" s="1" t="s">
        <v>0</v>
      </c>
    </row>
    <row r="2" spans="2:21" ht="15" thickTop="1" x14ac:dyDescent="0.3"/>
    <row r="3" spans="2:21" s="2" customFormat="1" ht="18" thickBot="1" x14ac:dyDescent="0.4">
      <c r="B3" s="2" t="s">
        <v>1</v>
      </c>
      <c r="I3" s="2" t="s">
        <v>12</v>
      </c>
      <c r="P3" s="2" t="s">
        <v>14</v>
      </c>
    </row>
    <row r="4" spans="2:21" ht="15" thickTop="1" x14ac:dyDescent="0.3">
      <c r="B4" s="13" t="s">
        <v>2</v>
      </c>
      <c r="C4" s="3"/>
      <c r="I4" s="13" t="s">
        <v>13</v>
      </c>
      <c r="P4" s="13" t="s">
        <v>15</v>
      </c>
    </row>
    <row r="5" spans="2:21" ht="15" thickBot="1" x14ac:dyDescent="0.35"/>
    <row r="6" spans="2:21" x14ac:dyDescent="0.3">
      <c r="B6" s="8" t="s">
        <v>3</v>
      </c>
      <c r="C6" s="10" t="s">
        <v>6</v>
      </c>
      <c r="E6" s="24" t="s">
        <v>7</v>
      </c>
      <c r="F6" s="14">
        <v>16000000</v>
      </c>
      <c r="G6" s="20" t="s">
        <v>23</v>
      </c>
      <c r="I6" s="8" t="s">
        <v>3</v>
      </c>
      <c r="J6" s="10" t="s">
        <v>6</v>
      </c>
      <c r="L6" s="18"/>
      <c r="M6" s="19"/>
      <c r="N6" s="19"/>
      <c r="P6" s="8" t="s">
        <v>3</v>
      </c>
      <c r="Q6" s="10" t="s">
        <v>6</v>
      </c>
      <c r="S6" s="18"/>
      <c r="T6" s="19"/>
    </row>
    <row r="7" spans="2:21" ht="15" thickBot="1" x14ac:dyDescent="0.35">
      <c r="B7" s="9"/>
      <c r="C7" s="11" t="s">
        <v>5</v>
      </c>
      <c r="E7" s="25" t="s">
        <v>8</v>
      </c>
      <c r="F7" s="15">
        <f>1/F6</f>
        <v>6.2499999999999997E-8</v>
      </c>
      <c r="G7" s="21" t="s">
        <v>24</v>
      </c>
      <c r="I7" s="9"/>
      <c r="J7" s="11" t="s">
        <v>5</v>
      </c>
      <c r="L7" s="18"/>
      <c r="M7" s="19"/>
      <c r="N7" s="19"/>
      <c r="P7" s="9"/>
      <c r="Q7" s="11" t="s">
        <v>5</v>
      </c>
      <c r="S7" s="18"/>
      <c r="T7" s="19"/>
    </row>
    <row r="8" spans="2:21" ht="15" thickBot="1" x14ac:dyDescent="0.35">
      <c r="B8" s="5">
        <v>1</v>
      </c>
      <c r="C8" s="5">
        <v>8</v>
      </c>
      <c r="E8" s="13"/>
      <c r="I8" s="5">
        <v>1</v>
      </c>
      <c r="J8" s="5">
        <v>8</v>
      </c>
      <c r="P8" s="5">
        <v>1</v>
      </c>
      <c r="Q8" s="5">
        <v>0</v>
      </c>
    </row>
    <row r="9" spans="2:21" x14ac:dyDescent="0.3">
      <c r="B9" s="4">
        <v>2</v>
      </c>
      <c r="C9" s="4">
        <v>4</v>
      </c>
      <c r="E9" s="24" t="s">
        <v>9</v>
      </c>
      <c r="F9" s="16">
        <f>MIN(C8:C17)*0.000001/$F$7</f>
        <v>64</v>
      </c>
      <c r="G9" s="20"/>
      <c r="I9" s="4">
        <v>2</v>
      </c>
      <c r="J9" s="5">
        <v>8</v>
      </c>
      <c r="L9" s="24" t="s">
        <v>9</v>
      </c>
      <c r="M9" s="16">
        <f>MIN(J8:J17)*0.000001/$F$7</f>
        <v>128</v>
      </c>
      <c r="N9" s="20"/>
      <c r="P9" s="4">
        <v>2</v>
      </c>
      <c r="Q9" s="5">
        <v>4</v>
      </c>
      <c r="S9" s="24" t="s">
        <v>9</v>
      </c>
      <c r="T9" s="16">
        <f>MIN(Q8:Q17)*0.000001/$F$7</f>
        <v>0</v>
      </c>
      <c r="U9" s="20"/>
    </row>
    <row r="10" spans="2:21" x14ac:dyDescent="0.3">
      <c r="B10" s="4">
        <v>3</v>
      </c>
      <c r="C10" s="4">
        <v>4</v>
      </c>
      <c r="E10" s="26" t="s">
        <v>10</v>
      </c>
      <c r="F10" s="17">
        <f>MAX(C8:C17)*0.000001/$F$7</f>
        <v>128</v>
      </c>
      <c r="G10" s="22"/>
      <c r="I10" s="4">
        <v>3</v>
      </c>
      <c r="J10" s="5">
        <v>8</v>
      </c>
      <c r="L10" s="26" t="s">
        <v>10</v>
      </c>
      <c r="M10" s="17">
        <f>MAX(J8:J17)*0.000001/$F$7</f>
        <v>192</v>
      </c>
      <c r="N10" s="22"/>
      <c r="P10" s="4">
        <v>3</v>
      </c>
      <c r="Q10" s="5">
        <v>4</v>
      </c>
      <c r="S10" s="26" t="s">
        <v>10</v>
      </c>
      <c r="T10" s="17">
        <f>MAX(Q8:Q17)*0.000001/$F$7</f>
        <v>64</v>
      </c>
      <c r="U10" s="22"/>
    </row>
    <row r="11" spans="2:21" x14ac:dyDescent="0.3">
      <c r="B11" s="4">
        <v>4</v>
      </c>
      <c r="C11" s="4">
        <v>8</v>
      </c>
      <c r="E11" s="26" t="s">
        <v>11</v>
      </c>
      <c r="F11" s="17">
        <f>C18*0.000001/$F$7</f>
        <v>89.6</v>
      </c>
      <c r="G11" s="22"/>
      <c r="I11" s="4">
        <v>4</v>
      </c>
      <c r="J11" s="5">
        <v>8</v>
      </c>
      <c r="L11" s="26" t="s">
        <v>11</v>
      </c>
      <c r="M11" s="17">
        <f>J18*0.000001/$F$7</f>
        <v>134.4</v>
      </c>
      <c r="N11" s="22"/>
      <c r="P11" s="4">
        <v>4</v>
      </c>
      <c r="Q11" s="5">
        <v>4</v>
      </c>
      <c r="S11" s="26" t="s">
        <v>11</v>
      </c>
      <c r="T11" s="17">
        <f>Q18*0.000001/$F$7</f>
        <v>51.2</v>
      </c>
      <c r="U11" s="22"/>
    </row>
    <row r="12" spans="2:21" x14ac:dyDescent="0.3">
      <c r="B12" s="4">
        <v>5</v>
      </c>
      <c r="C12" s="4">
        <v>4</v>
      </c>
      <c r="E12" s="27" t="s">
        <v>22</v>
      </c>
      <c r="F12" s="23">
        <f>F11*$F$7*1000000</f>
        <v>5.6</v>
      </c>
      <c r="G12" s="22" t="s">
        <v>25</v>
      </c>
      <c r="I12" s="4">
        <v>5</v>
      </c>
      <c r="J12" s="5">
        <v>8</v>
      </c>
      <c r="L12" s="27" t="s">
        <v>22</v>
      </c>
      <c r="M12" s="23">
        <f>M11*$F$7*1000000</f>
        <v>8.3999999999999986</v>
      </c>
      <c r="N12" s="22" t="s">
        <v>25</v>
      </c>
      <c r="P12" s="4">
        <v>5</v>
      </c>
      <c r="Q12" s="5">
        <v>4</v>
      </c>
      <c r="S12" s="27" t="s">
        <v>22</v>
      </c>
      <c r="T12" s="23">
        <f>T11*$F$7*1000000</f>
        <v>3.1999999999999997</v>
      </c>
      <c r="U12" s="22" t="s">
        <v>25</v>
      </c>
    </row>
    <row r="13" spans="2:21" ht="15" thickBot="1" x14ac:dyDescent="0.35">
      <c r="B13" s="4">
        <v>6</v>
      </c>
      <c r="C13" s="4">
        <v>4</v>
      </c>
      <c r="E13" s="28" t="s">
        <v>26</v>
      </c>
      <c r="F13" s="15">
        <f>1/(F10*$F$7)</f>
        <v>125000</v>
      </c>
      <c r="G13" s="21" t="s">
        <v>23</v>
      </c>
      <c r="I13" s="4">
        <v>6</v>
      </c>
      <c r="J13" s="5">
        <v>8</v>
      </c>
      <c r="L13" s="28" t="s">
        <v>26</v>
      </c>
      <c r="M13" s="15">
        <f>1/(M10*$F$7)</f>
        <v>83333.333333333328</v>
      </c>
      <c r="N13" s="21" t="s">
        <v>23</v>
      </c>
      <c r="P13" s="4">
        <v>6</v>
      </c>
      <c r="Q13" s="5">
        <v>4</v>
      </c>
      <c r="S13" s="28" t="s">
        <v>26</v>
      </c>
      <c r="T13" s="15">
        <f>1/(T10*$F$7)</f>
        <v>250000</v>
      </c>
      <c r="U13" s="21" t="s">
        <v>23</v>
      </c>
    </row>
    <row r="14" spans="2:21" x14ac:dyDescent="0.3">
      <c r="B14" s="4">
        <v>7</v>
      </c>
      <c r="C14" s="4">
        <v>8</v>
      </c>
      <c r="I14" s="4">
        <v>7</v>
      </c>
      <c r="J14" s="5">
        <v>8</v>
      </c>
      <c r="P14" s="4">
        <v>7</v>
      </c>
      <c r="Q14" s="5">
        <v>0</v>
      </c>
    </row>
    <row r="15" spans="2:21" x14ac:dyDescent="0.3">
      <c r="B15" s="4">
        <v>8</v>
      </c>
      <c r="C15" s="4">
        <v>4</v>
      </c>
      <c r="I15" s="4">
        <v>8</v>
      </c>
      <c r="J15" s="5">
        <v>8</v>
      </c>
      <c r="P15" s="4">
        <v>8</v>
      </c>
      <c r="Q15" s="5">
        <v>4</v>
      </c>
    </row>
    <row r="16" spans="2:21" x14ac:dyDescent="0.3">
      <c r="B16" s="4">
        <v>9</v>
      </c>
      <c r="C16" s="4">
        <v>4</v>
      </c>
      <c r="I16" s="4">
        <v>9</v>
      </c>
      <c r="J16" s="5">
        <v>12</v>
      </c>
      <c r="P16" s="4">
        <v>9</v>
      </c>
      <c r="Q16" s="5">
        <v>4</v>
      </c>
    </row>
    <row r="17" spans="2:21" ht="15" thickBot="1" x14ac:dyDescent="0.35">
      <c r="B17" s="6">
        <v>10</v>
      </c>
      <c r="C17" s="6">
        <v>8</v>
      </c>
      <c r="I17" s="6">
        <v>10</v>
      </c>
      <c r="J17" s="5">
        <v>8</v>
      </c>
      <c r="P17" s="6">
        <v>10</v>
      </c>
      <c r="Q17" s="5">
        <v>4</v>
      </c>
    </row>
    <row r="18" spans="2:21" ht="15" thickBot="1" x14ac:dyDescent="0.35">
      <c r="B18" s="12" t="s">
        <v>4</v>
      </c>
      <c r="C18" s="7">
        <f>AVERAGE(C8:C17)</f>
        <v>5.6</v>
      </c>
      <c r="I18" s="12" t="s">
        <v>4</v>
      </c>
      <c r="J18" s="7">
        <f>AVERAGE(J8:J17)</f>
        <v>8.4</v>
      </c>
      <c r="P18" s="12" t="s">
        <v>4</v>
      </c>
      <c r="Q18" s="7">
        <f>AVERAGE(Q8:Q17)</f>
        <v>3.2</v>
      </c>
    </row>
    <row r="20" spans="2:21" s="2" customFormat="1" ht="18" thickBot="1" x14ac:dyDescent="0.4">
      <c r="B20" s="2" t="s">
        <v>16</v>
      </c>
      <c r="I20" s="2" t="s">
        <v>18</v>
      </c>
      <c r="P20" s="2" t="s">
        <v>20</v>
      </c>
    </row>
    <row r="21" spans="2:21" ht="15" thickTop="1" x14ac:dyDescent="0.3">
      <c r="B21" s="13" t="s">
        <v>17</v>
      </c>
      <c r="I21" s="13" t="s">
        <v>19</v>
      </c>
      <c r="P21" s="13" t="s">
        <v>21</v>
      </c>
    </row>
    <row r="22" spans="2:21" ht="15" thickBot="1" x14ac:dyDescent="0.35"/>
    <row r="23" spans="2:21" x14ac:dyDescent="0.3">
      <c r="B23" s="8" t="s">
        <v>3</v>
      </c>
      <c r="C23" s="10" t="s">
        <v>6</v>
      </c>
      <c r="E23" s="18"/>
      <c r="F23" s="19"/>
      <c r="I23" s="8" t="s">
        <v>3</v>
      </c>
      <c r="J23" s="10" t="s">
        <v>6</v>
      </c>
      <c r="L23" s="18"/>
      <c r="M23" s="19"/>
      <c r="N23" s="19"/>
      <c r="P23" s="8" t="s">
        <v>3</v>
      </c>
      <c r="Q23" s="10" t="s">
        <v>6</v>
      </c>
      <c r="S23" s="18"/>
      <c r="T23" s="19"/>
    </row>
    <row r="24" spans="2:21" ht="15" thickBot="1" x14ac:dyDescent="0.35">
      <c r="B24" s="9"/>
      <c r="C24" s="11" t="s">
        <v>5</v>
      </c>
      <c r="E24" s="18"/>
      <c r="F24" s="19"/>
      <c r="I24" s="9"/>
      <c r="J24" s="11" t="s">
        <v>5</v>
      </c>
      <c r="L24" s="18"/>
      <c r="M24" s="19"/>
      <c r="N24" s="19"/>
      <c r="P24" s="9"/>
      <c r="Q24" s="11" t="s">
        <v>5</v>
      </c>
      <c r="S24" s="18"/>
      <c r="T24" s="19"/>
    </row>
    <row r="25" spans="2:21" ht="15" thickBot="1" x14ac:dyDescent="0.35">
      <c r="B25" s="5">
        <v>1</v>
      </c>
      <c r="C25" s="5">
        <v>760</v>
      </c>
      <c r="I25" s="5">
        <v>1</v>
      </c>
      <c r="J25" s="5">
        <v>8</v>
      </c>
      <c r="P25" s="5">
        <v>1</v>
      </c>
      <c r="Q25" s="5">
        <v>8</v>
      </c>
    </row>
    <row r="26" spans="2:21" x14ac:dyDescent="0.3">
      <c r="B26" s="4">
        <v>2</v>
      </c>
      <c r="C26" s="5">
        <v>760</v>
      </c>
      <c r="E26" s="24" t="s">
        <v>9</v>
      </c>
      <c r="F26" s="16">
        <f>MIN(C25:C34)*0.000001/$F$7</f>
        <v>12160</v>
      </c>
      <c r="G26" s="20"/>
      <c r="I26" s="4">
        <v>2</v>
      </c>
      <c r="J26" s="5">
        <v>8</v>
      </c>
      <c r="L26" s="24" t="s">
        <v>9</v>
      </c>
      <c r="M26" s="16">
        <f>MIN(J25:J34)*0.000001/$F$7</f>
        <v>64</v>
      </c>
      <c r="N26" s="20"/>
      <c r="P26" s="4">
        <v>2</v>
      </c>
      <c r="Q26" s="5">
        <v>8</v>
      </c>
      <c r="S26" s="24" t="s">
        <v>9</v>
      </c>
      <c r="T26" s="16">
        <f>MIN(Q25:Q34)*0.000001/$F$7</f>
        <v>128</v>
      </c>
      <c r="U26" s="20"/>
    </row>
    <row r="27" spans="2:21" x14ac:dyDescent="0.3">
      <c r="B27" s="4">
        <v>3</v>
      </c>
      <c r="C27" s="5">
        <v>764</v>
      </c>
      <c r="E27" s="26" t="s">
        <v>10</v>
      </c>
      <c r="F27" s="17">
        <f>MAX(C25:C34)*0.000001/$F$7</f>
        <v>12224</v>
      </c>
      <c r="G27" s="22"/>
      <c r="I27" s="4">
        <v>3</v>
      </c>
      <c r="J27" s="5">
        <v>4</v>
      </c>
      <c r="L27" s="26" t="s">
        <v>10</v>
      </c>
      <c r="M27" s="17">
        <f>MAX(J25:J34)*0.000001/$F$7</f>
        <v>128</v>
      </c>
      <c r="N27" s="22"/>
      <c r="P27" s="4">
        <v>3</v>
      </c>
      <c r="Q27" s="5">
        <v>8</v>
      </c>
      <c r="S27" s="26" t="s">
        <v>10</v>
      </c>
      <c r="T27" s="17">
        <f>MAX(Q25:Q34)*0.000001/$F$7</f>
        <v>192</v>
      </c>
      <c r="U27" s="22"/>
    </row>
    <row r="28" spans="2:21" x14ac:dyDescent="0.3">
      <c r="B28" s="4">
        <v>4</v>
      </c>
      <c r="C28" s="5">
        <v>760</v>
      </c>
      <c r="E28" s="26" t="s">
        <v>11</v>
      </c>
      <c r="F28" s="17">
        <f>C35*0.000001/$F$7</f>
        <v>12185.6</v>
      </c>
      <c r="G28" s="22"/>
      <c r="I28" s="4">
        <v>4</v>
      </c>
      <c r="J28" s="5">
        <v>8</v>
      </c>
      <c r="L28" s="26" t="s">
        <v>11</v>
      </c>
      <c r="M28" s="17">
        <f>J35*0.000001/$F$7</f>
        <v>108.8</v>
      </c>
      <c r="N28" s="22"/>
      <c r="P28" s="4">
        <v>4</v>
      </c>
      <c r="Q28" s="5">
        <v>12</v>
      </c>
      <c r="S28" s="26" t="s">
        <v>11</v>
      </c>
      <c r="T28" s="17">
        <f>Q35*0.000001/$F$7</f>
        <v>140.80000000000001</v>
      </c>
      <c r="U28" s="22"/>
    </row>
    <row r="29" spans="2:21" x14ac:dyDescent="0.3">
      <c r="B29" s="4">
        <v>5</v>
      </c>
      <c r="C29" s="5">
        <v>760</v>
      </c>
      <c r="E29" s="27" t="s">
        <v>22</v>
      </c>
      <c r="F29" s="23">
        <f>F28*$F$7*1000000</f>
        <v>761.6</v>
      </c>
      <c r="G29" s="22" t="s">
        <v>25</v>
      </c>
      <c r="I29" s="4">
        <v>5</v>
      </c>
      <c r="J29" s="5">
        <v>8</v>
      </c>
      <c r="L29" s="27" t="s">
        <v>22</v>
      </c>
      <c r="M29" s="23">
        <f>M28*$F$7*1000000</f>
        <v>6.7999999999999989</v>
      </c>
      <c r="N29" s="22" t="s">
        <v>25</v>
      </c>
      <c r="P29" s="4">
        <v>5</v>
      </c>
      <c r="Q29" s="5">
        <v>8</v>
      </c>
      <c r="S29" s="27" t="s">
        <v>22</v>
      </c>
      <c r="T29" s="23">
        <f>T28*$F$7*1000000</f>
        <v>8.8000000000000007</v>
      </c>
      <c r="U29" s="22" t="s">
        <v>25</v>
      </c>
    </row>
    <row r="30" spans="2:21" ht="15" thickBot="1" x14ac:dyDescent="0.35">
      <c r="B30" s="4">
        <v>6</v>
      </c>
      <c r="C30" s="5">
        <v>764</v>
      </c>
      <c r="E30" s="28" t="s">
        <v>26</v>
      </c>
      <c r="F30" s="15">
        <f>1/(F27*$F$7)</f>
        <v>1308.9005235602096</v>
      </c>
      <c r="G30" s="21" t="s">
        <v>23</v>
      </c>
      <c r="I30" s="4">
        <v>6</v>
      </c>
      <c r="J30" s="5">
        <v>4</v>
      </c>
      <c r="L30" s="28" t="s">
        <v>26</v>
      </c>
      <c r="M30" s="15">
        <f>1/(M27*$F$7)</f>
        <v>125000</v>
      </c>
      <c r="N30" s="21" t="s">
        <v>23</v>
      </c>
      <c r="P30" s="4">
        <v>6</v>
      </c>
      <c r="Q30" s="5">
        <v>12</v>
      </c>
      <c r="S30" s="28" t="s">
        <v>26</v>
      </c>
      <c r="T30" s="15">
        <f>1/(T27*$F$7)</f>
        <v>83333.333333333328</v>
      </c>
      <c r="U30" s="21" t="s">
        <v>23</v>
      </c>
    </row>
    <row r="31" spans="2:21" x14ac:dyDescent="0.3">
      <c r="B31" s="4">
        <v>7</v>
      </c>
      <c r="C31" s="5">
        <v>764</v>
      </c>
      <c r="I31" s="4">
        <v>7</v>
      </c>
      <c r="J31" s="5">
        <v>8</v>
      </c>
      <c r="P31" s="4">
        <v>7</v>
      </c>
      <c r="Q31" s="5">
        <v>8</v>
      </c>
    </row>
    <row r="32" spans="2:21" x14ac:dyDescent="0.3">
      <c r="B32" s="4">
        <v>8</v>
      </c>
      <c r="C32" s="5">
        <v>760</v>
      </c>
      <c r="I32" s="4">
        <v>8</v>
      </c>
      <c r="J32" s="5">
        <v>4</v>
      </c>
      <c r="P32" s="4">
        <v>8</v>
      </c>
      <c r="Q32" s="5">
        <v>8</v>
      </c>
    </row>
    <row r="33" spans="2:17" x14ac:dyDescent="0.3">
      <c r="B33" s="4">
        <v>9</v>
      </c>
      <c r="C33" s="5">
        <v>764</v>
      </c>
      <c r="I33" s="4">
        <v>9</v>
      </c>
      <c r="J33" s="5">
        <v>8</v>
      </c>
      <c r="P33" s="4">
        <v>9</v>
      </c>
      <c r="Q33" s="5">
        <v>8</v>
      </c>
    </row>
    <row r="34" spans="2:17" ht="15" thickBot="1" x14ac:dyDescent="0.35">
      <c r="B34" s="6">
        <v>10</v>
      </c>
      <c r="C34" s="5">
        <v>760</v>
      </c>
      <c r="I34" s="6">
        <v>10</v>
      </c>
      <c r="J34" s="5">
        <v>8</v>
      </c>
      <c r="P34" s="6">
        <v>10</v>
      </c>
      <c r="Q34" s="5">
        <v>8</v>
      </c>
    </row>
    <row r="35" spans="2:17" ht="15" thickBot="1" x14ac:dyDescent="0.35">
      <c r="B35" s="12" t="s">
        <v>4</v>
      </c>
      <c r="C35" s="7">
        <f>AVERAGE(C25:C34)</f>
        <v>761.6</v>
      </c>
      <c r="I35" s="12" t="s">
        <v>4</v>
      </c>
      <c r="J35" s="7">
        <f>AVERAGE(J25:J34)</f>
        <v>6.8</v>
      </c>
      <c r="P35" s="12" t="s">
        <v>4</v>
      </c>
      <c r="Q35" s="7">
        <f>AVERAGE(Q25:Q34)</f>
        <v>8.8000000000000007</v>
      </c>
    </row>
  </sheetData>
  <mergeCells count="6">
    <mergeCell ref="B6:B7"/>
    <mergeCell ref="I6:I7"/>
    <mergeCell ref="P6:P7"/>
    <mergeCell ref="B23:B24"/>
    <mergeCell ref="I23:I24"/>
    <mergeCell ref="P23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2018-03-16T00:29:39Z</dcterms:created>
  <dcterms:modified xsi:type="dcterms:W3CDTF">2018-03-16T00:50:28Z</dcterms:modified>
</cp:coreProperties>
</file>