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\Documents\GitHub\Analisis-y-Diseno\Estimacion de costos\"/>
    </mc:Choice>
  </mc:AlternateContent>
  <bookViews>
    <workbookView xWindow="0" yWindow="2250" windowWidth="20490" windowHeight="9180" tabRatio="905" firstSheet="2" activeTab="11"/>
  </bookViews>
  <sheets>
    <sheet name="Machote" sheetId="2" r:id="rId1"/>
    <sheet name="Abonar" sheetId="3" r:id="rId2"/>
    <sheet name="Consulta Saldos" sheetId="4" r:id="rId3"/>
    <sheet name="Editar factura" sheetId="5" r:id="rId4"/>
    <sheet name="Gestionar sistema" sheetId="6" r:id="rId5"/>
    <sheet name="Registrar cliente" sheetId="7" r:id="rId6"/>
    <sheet name="Reimprimir" sheetId="8" r:id="rId7"/>
    <sheet name="Validar usr" sheetId="9" r:id="rId8"/>
    <sheet name="Proforma" sheetId="10" r:id="rId9"/>
    <sheet name="Devolucion" sheetId="11" r:id="rId10"/>
    <sheet name="Ventas" sheetId="12" r:id="rId11"/>
    <sheet name="Consolidado" sheetId="13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3" l="1"/>
  <c r="C14" i="13"/>
  <c r="C13" i="13"/>
  <c r="C12" i="13"/>
  <c r="C11" i="13"/>
  <c r="C10" i="13"/>
  <c r="C9" i="13"/>
  <c r="C8" i="13"/>
  <c r="C7" i="13"/>
  <c r="C6" i="13"/>
  <c r="C5" i="13"/>
  <c r="F42" i="12"/>
  <c r="F41" i="12"/>
  <c r="F40" i="12"/>
  <c r="F39" i="12"/>
  <c r="F38" i="12"/>
  <c r="F37" i="12"/>
  <c r="F36" i="12"/>
  <c r="F35" i="12"/>
  <c r="F43" i="12" s="1"/>
  <c r="C45" i="12" s="1"/>
  <c r="C50" i="12" s="1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E28" i="12" s="1"/>
  <c r="C30" i="12" s="1"/>
  <c r="C49" i="12" s="1"/>
  <c r="D9" i="12"/>
  <c r="D5" i="12"/>
  <c r="F42" i="11"/>
  <c r="F41" i="11"/>
  <c r="F40" i="11"/>
  <c r="F39" i="11"/>
  <c r="F38" i="11"/>
  <c r="F37" i="11"/>
  <c r="F36" i="11"/>
  <c r="F35" i="11"/>
  <c r="F43" i="11" s="1"/>
  <c r="C45" i="11" s="1"/>
  <c r="C50" i="11" s="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E28" i="11" s="1"/>
  <c r="C30" i="11" s="1"/>
  <c r="C49" i="11" s="1"/>
  <c r="D9" i="11"/>
  <c r="D5" i="11"/>
  <c r="F42" i="10"/>
  <c r="F41" i="10"/>
  <c r="F40" i="10"/>
  <c r="F39" i="10"/>
  <c r="F38" i="10"/>
  <c r="F37" i="10"/>
  <c r="F36" i="10"/>
  <c r="F35" i="10"/>
  <c r="F43" i="10" s="1"/>
  <c r="C45" i="10" s="1"/>
  <c r="C50" i="10" s="1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E28" i="10" s="1"/>
  <c r="C30" i="10" s="1"/>
  <c r="C49" i="10" s="1"/>
  <c r="D9" i="10"/>
  <c r="D5" i="10"/>
  <c r="F42" i="9"/>
  <c r="F41" i="9"/>
  <c r="F40" i="9"/>
  <c r="F39" i="9"/>
  <c r="F38" i="9"/>
  <c r="F37" i="9"/>
  <c r="F36" i="9"/>
  <c r="F35" i="9"/>
  <c r="F43" i="9" s="1"/>
  <c r="C45" i="9" s="1"/>
  <c r="C50" i="9" s="1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E28" i="9" s="1"/>
  <c r="C30" i="9" s="1"/>
  <c r="C49" i="9" s="1"/>
  <c r="D9" i="9"/>
  <c r="D5" i="9"/>
  <c r="C11" i="9" s="1"/>
  <c r="C48" i="9" s="1"/>
  <c r="F42" i="8"/>
  <c r="F41" i="8"/>
  <c r="F40" i="8"/>
  <c r="F39" i="8"/>
  <c r="F38" i="8"/>
  <c r="F37" i="8"/>
  <c r="F36" i="8"/>
  <c r="F35" i="8"/>
  <c r="F43" i="8" s="1"/>
  <c r="C45" i="8" s="1"/>
  <c r="C50" i="8" s="1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E28" i="8" s="1"/>
  <c r="C30" i="8" s="1"/>
  <c r="C49" i="8" s="1"/>
  <c r="D9" i="8"/>
  <c r="C11" i="8" s="1"/>
  <c r="C48" i="8" s="1"/>
  <c r="C53" i="8" s="1"/>
  <c r="C57" i="8" s="1"/>
  <c r="C62" i="8" s="1"/>
  <c r="D5" i="8"/>
  <c r="F42" i="7"/>
  <c r="F41" i="7"/>
  <c r="F40" i="7"/>
  <c r="F39" i="7"/>
  <c r="F38" i="7"/>
  <c r="F37" i="7"/>
  <c r="F36" i="7"/>
  <c r="F35" i="7"/>
  <c r="F43" i="7" s="1"/>
  <c r="C45" i="7" s="1"/>
  <c r="C50" i="7" s="1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E28" i="7" s="1"/>
  <c r="C30" i="7" s="1"/>
  <c r="C49" i="7" s="1"/>
  <c r="D9" i="7"/>
  <c r="C11" i="7" s="1"/>
  <c r="C48" i="7" s="1"/>
  <c r="D5" i="7"/>
  <c r="F42" i="6"/>
  <c r="F41" i="6"/>
  <c r="F40" i="6"/>
  <c r="F39" i="6"/>
  <c r="F38" i="6"/>
  <c r="F37" i="6"/>
  <c r="F36" i="6"/>
  <c r="F35" i="6"/>
  <c r="F43" i="6" s="1"/>
  <c r="C45" i="6" s="1"/>
  <c r="C50" i="6" s="1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E28" i="6" s="1"/>
  <c r="C30" i="6" s="1"/>
  <c r="C49" i="6" s="1"/>
  <c r="D9" i="6"/>
  <c r="C11" i="6" s="1"/>
  <c r="C48" i="6" s="1"/>
  <c r="D5" i="6"/>
  <c r="F42" i="5"/>
  <c r="F41" i="5"/>
  <c r="F40" i="5"/>
  <c r="F39" i="5"/>
  <c r="F38" i="5"/>
  <c r="F37" i="5"/>
  <c r="F36" i="5"/>
  <c r="F35" i="5"/>
  <c r="F43" i="5" s="1"/>
  <c r="C45" i="5" s="1"/>
  <c r="C50" i="5" s="1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E28" i="5" s="1"/>
  <c r="C30" i="5" s="1"/>
  <c r="C49" i="5" s="1"/>
  <c r="D9" i="5"/>
  <c r="D5" i="5"/>
  <c r="C11" i="5" s="1"/>
  <c r="C48" i="5" s="1"/>
  <c r="F42" i="4"/>
  <c r="F41" i="4"/>
  <c r="F40" i="4"/>
  <c r="F39" i="4"/>
  <c r="F38" i="4"/>
  <c r="F37" i="4"/>
  <c r="F36" i="4"/>
  <c r="F35" i="4"/>
  <c r="F43" i="4" s="1"/>
  <c r="C45" i="4" s="1"/>
  <c r="C50" i="4" s="1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E28" i="4" s="1"/>
  <c r="C30" i="4" s="1"/>
  <c r="C49" i="4" s="1"/>
  <c r="D9" i="4"/>
  <c r="C11" i="4" s="1"/>
  <c r="C48" i="4" s="1"/>
  <c r="D5" i="4"/>
  <c r="F42" i="3"/>
  <c r="F41" i="3"/>
  <c r="F40" i="3"/>
  <c r="F39" i="3"/>
  <c r="F38" i="3"/>
  <c r="F37" i="3"/>
  <c r="F36" i="3"/>
  <c r="F35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D9" i="3"/>
  <c r="D5" i="3"/>
  <c r="C11" i="12" l="1"/>
  <c r="C48" i="12" s="1"/>
  <c r="C53" i="12" s="1"/>
  <c r="C57" i="12" s="1"/>
  <c r="C62" i="12" s="1"/>
  <c r="C11" i="11"/>
  <c r="C48" i="11" s="1"/>
  <c r="C53" i="11"/>
  <c r="C57" i="11" s="1"/>
  <c r="C62" i="11" s="1"/>
  <c r="C11" i="10"/>
  <c r="C48" i="10" s="1"/>
  <c r="C53" i="10" s="1"/>
  <c r="C57" i="10" s="1"/>
  <c r="C62" i="10" s="1"/>
  <c r="C53" i="9"/>
  <c r="C57" i="9" s="1"/>
  <c r="C62" i="9" s="1"/>
  <c r="C53" i="7"/>
  <c r="C57" i="7" s="1"/>
  <c r="C62" i="7" s="1"/>
  <c r="C53" i="6"/>
  <c r="C57" i="6" s="1"/>
  <c r="C62" i="6" s="1"/>
  <c r="C53" i="5"/>
  <c r="C57" i="5" s="1"/>
  <c r="C62" i="5" s="1"/>
  <c r="C53" i="4"/>
  <c r="C57" i="4" s="1"/>
  <c r="C62" i="4" s="1"/>
  <c r="F43" i="3"/>
  <c r="C45" i="3" s="1"/>
  <c r="C50" i="3" s="1"/>
  <c r="E28" i="3"/>
  <c r="C30" i="3" s="1"/>
  <c r="C49" i="3" s="1"/>
  <c r="C11" i="3"/>
  <c r="C48" i="3" s="1"/>
  <c r="F42" i="2"/>
  <c r="F41" i="2"/>
  <c r="F40" i="2"/>
  <c r="F39" i="2"/>
  <c r="F38" i="2"/>
  <c r="F37" i="2"/>
  <c r="F36" i="2"/>
  <c r="F35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D9" i="2"/>
  <c r="D5" i="2"/>
  <c r="C53" i="3" l="1"/>
  <c r="C57" i="3" s="1"/>
  <c r="C62" i="3" s="1"/>
  <c r="F43" i="2"/>
  <c r="C45" i="2" s="1"/>
  <c r="C50" i="2" s="1"/>
  <c r="C11" i="2"/>
  <c r="C48" i="2" s="1"/>
  <c r="E28" i="2"/>
  <c r="C30" i="2" s="1"/>
  <c r="C49" i="2" s="1"/>
  <c r="C53" i="2" l="1"/>
  <c r="C57" i="2" s="1"/>
  <c r="C62" i="2" s="1"/>
</calcChain>
</file>

<file path=xl/sharedStrings.xml><?xml version="1.0" encoding="utf-8"?>
<sst xmlns="http://schemas.openxmlformats.org/spreadsheetml/2006/main" count="1092" uniqueCount="109">
  <si>
    <t>Descripción</t>
  </si>
  <si>
    <t>Valor</t>
  </si>
  <si>
    <t>Factor</t>
  </si>
  <si>
    <t>Peso</t>
  </si>
  <si>
    <t>Nivel</t>
  </si>
  <si>
    <t>Peso * Nivel</t>
  </si>
  <si>
    <t>T1</t>
  </si>
  <si>
    <t>Sistema Distribuido</t>
  </si>
  <si>
    <t>T2</t>
  </si>
  <si>
    <t>Objetivos de performance o tiempo de respuesta</t>
  </si>
  <si>
    <t>T3</t>
  </si>
  <si>
    <t>Eficiencia del usuario</t>
  </si>
  <si>
    <t>T4</t>
  </si>
  <si>
    <t>Procesamiento interno complejo</t>
  </si>
  <si>
    <t>T5</t>
  </si>
  <si>
    <t>El código debe ser reutilizable</t>
  </si>
  <si>
    <t>T6</t>
  </si>
  <si>
    <t>Facilidad de instalación</t>
  </si>
  <si>
    <t>T7</t>
  </si>
  <si>
    <t>Facilidad de uso</t>
  </si>
  <si>
    <t>T8</t>
  </si>
  <si>
    <t>Portabilidad</t>
  </si>
  <si>
    <t>T9</t>
  </si>
  <si>
    <t>Facilidad de cambio</t>
  </si>
  <si>
    <t>T10</t>
  </si>
  <si>
    <t>Concurrencia</t>
  </si>
  <si>
    <t>T11</t>
  </si>
  <si>
    <t>Objetivos especiales de seguridad</t>
  </si>
  <si>
    <t>T12</t>
  </si>
  <si>
    <t>Acceso directo a terceras partes</t>
  </si>
  <si>
    <t>T13</t>
  </si>
  <si>
    <t xml:space="preserve"> facilidades especiales de entrenamiento a usuarios</t>
  </si>
  <si>
    <t xml:space="preserve">Tfactor = </t>
  </si>
  <si>
    <t>TCF =</t>
  </si>
  <si>
    <t>E1</t>
  </si>
  <si>
    <t>Familiaridad con el modelo del proyecto utilizado</t>
  </si>
  <si>
    <t>E2</t>
  </si>
  <si>
    <t>Experiencia en la aplicación</t>
  </si>
  <si>
    <t>E3</t>
  </si>
  <si>
    <t>Experiencia en orientación a objectos</t>
  </si>
  <si>
    <t>E4</t>
  </si>
  <si>
    <t>Capacidad de analista lider</t>
  </si>
  <si>
    <t>E5</t>
  </si>
  <si>
    <t>Motivación</t>
  </si>
  <si>
    <t>E6</t>
  </si>
  <si>
    <t>Estabilidad en los requisitos</t>
  </si>
  <si>
    <t>E7</t>
  </si>
  <si>
    <t>Personal de medio tiempo</t>
  </si>
  <si>
    <t>E8</t>
  </si>
  <si>
    <t>Dificultad en el lenguaje de programación</t>
  </si>
  <si>
    <t>Efactor</t>
  </si>
  <si>
    <t>EF =</t>
  </si>
  <si>
    <t>UCP = UUCP * TCF * EF</t>
  </si>
  <si>
    <t>UUCP =</t>
  </si>
  <si>
    <t xml:space="preserve">UCP = </t>
  </si>
  <si>
    <t xml:space="preserve">HH = UCP * 20 </t>
  </si>
  <si>
    <t>HH =</t>
  </si>
  <si>
    <t>Peso de los actores</t>
  </si>
  <si>
    <t>tipo de actor</t>
  </si>
  <si>
    <t>Peso del actor</t>
  </si>
  <si>
    <t>Peso de los casos de uso</t>
  </si>
  <si>
    <t>Peso del caso</t>
  </si>
  <si>
    <t>3 o menos</t>
  </si>
  <si>
    <t>4 a 7</t>
  </si>
  <si>
    <t>7 o mas</t>
  </si>
  <si>
    <t>Transacciones</t>
  </si>
  <si>
    <t>peso caso uso s/ajutar</t>
  </si>
  <si>
    <t>Factores Técnicos</t>
  </si>
  <si>
    <t>valor</t>
  </si>
  <si>
    <t>Peso * Valor</t>
  </si>
  <si>
    <t>Irrelevante</t>
  </si>
  <si>
    <t>De  0 a 2</t>
  </si>
  <si>
    <t>Medio</t>
  </si>
  <si>
    <t>Esencial</t>
  </si>
  <si>
    <t xml:space="preserve">Escala de estimaciones </t>
  </si>
  <si>
    <t xml:space="preserve">De 3 a 4 </t>
  </si>
  <si>
    <t>Factores Ambientales</t>
  </si>
  <si>
    <t>Sin experiencia, sin motivación, estabilidad</t>
  </si>
  <si>
    <t>De 0 a 2</t>
  </si>
  <si>
    <t>promedio</t>
  </si>
  <si>
    <t>Amplia experiencia, motivación, estabilidad</t>
  </si>
  <si>
    <t>De 3 a 5</t>
  </si>
  <si>
    <t>Costo Total del Proyecto</t>
  </si>
  <si>
    <t>Costo de la hora trabajada</t>
  </si>
  <si>
    <t>simple (API)</t>
  </si>
  <si>
    <t>medio (Protocolo)</t>
  </si>
  <si>
    <t>complejo (Interfaz grafica)</t>
  </si>
  <si>
    <t>Nombre del caso de uso</t>
  </si>
  <si>
    <t>Abonar a Factura</t>
  </si>
  <si>
    <t>Ventas</t>
  </si>
  <si>
    <t>Devoluciones</t>
  </si>
  <si>
    <t>Proforma</t>
  </si>
  <si>
    <t>Validar Usuario</t>
  </si>
  <si>
    <t>Reimprimir</t>
  </si>
  <si>
    <t>Registrar Cliente</t>
  </si>
  <si>
    <t>Gestionar sistema</t>
  </si>
  <si>
    <t>Editar  Factura</t>
  </si>
  <si>
    <t>Consultar saldos</t>
  </si>
  <si>
    <t>Caso de uso</t>
  </si>
  <si>
    <t>Costo del caso de uso</t>
  </si>
  <si>
    <t>Abonar Factura</t>
  </si>
  <si>
    <t>Consultar saldo</t>
  </si>
  <si>
    <t>Editar Factura</t>
  </si>
  <si>
    <t>Registrar cliente</t>
  </si>
  <si>
    <t>Validar usuario</t>
  </si>
  <si>
    <t>Factura proforma</t>
  </si>
  <si>
    <t>Realizar ventas</t>
  </si>
  <si>
    <t>Consolidado de costos del proyecto por caso de uso</t>
  </si>
  <si>
    <t>Costo Total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</si>
</sst>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US$&quot;* #,##0.00_-;\-&quot;US$&quot;* #,##0.00_-;_-&quot;US$&quot;* &quot;-&quot;??_-;_-@_-"/>
    <numFmt numFmtId="164" formatCode="_-[$CRC]\ * #,##0.00_-;\-[$CRC]\ * #,##0.00_-;_-[$CRC]\ * &quot;-&quot;??_-;_-@_-"/>
    <numFmt numFmtId="165" formatCode="[$₡-140A]#,##0.00"/>
  </numFmts>
  <fonts count="12" x14ac:knownFonts="1">
    <font>
      <sz val="11"/>
      <color theme="1"/>
      <name val="Calibri"/>
      <family val="2"/>
      <charset val="1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justify" vertical="center"/>
    </xf>
    <xf numFmtId="0" fontId="1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4" fillId="5" borderId="1" xfId="1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right"/>
    </xf>
    <xf numFmtId="0" fontId="4" fillId="6" borderId="1" xfId="0" applyFont="1" applyFill="1" applyBorder="1"/>
    <xf numFmtId="0" fontId="6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8" fillId="6" borderId="10" xfId="0" applyFont="1" applyFill="1" applyBorder="1" applyAlignment="1">
      <alignment horizontal="right"/>
    </xf>
    <xf numFmtId="0" fontId="8" fillId="6" borderId="11" xfId="0" applyFont="1" applyFill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0" fillId="0" borderId="1" xfId="0" applyFill="1" applyBorder="1"/>
    <xf numFmtId="165" fontId="0" fillId="0" borderId="1" xfId="1" applyNumberFormat="1" applyFont="1" applyFill="1" applyBorder="1" applyAlignment="1">
      <alignment horizontal="center"/>
    </xf>
    <xf numFmtId="0" fontId="11" fillId="8" borderId="1" xfId="0" applyFont="1" applyFill="1" applyBorder="1"/>
    <xf numFmtId="165" fontId="8" fillId="0" borderId="1" xfId="0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workbookViewId="0">
      <selection activeCell="B9" sqref="B9:C9"/>
    </sheetView>
  </sheetViews>
  <sheetFormatPr baseColWidth="10" defaultColWidth="7.140625" defaultRowHeight="15" x14ac:dyDescent="0.2"/>
  <cols>
    <col min="1" max="1" width="7.140625" style="1"/>
    <col min="2" max="2" width="27.5703125" style="10" customWidth="1"/>
    <col min="3" max="3" width="22.42578125" style="10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35" t="s">
        <v>87</v>
      </c>
      <c r="C1" s="35"/>
      <c r="D1" s="35"/>
      <c r="E1" s="35"/>
      <c r="F1" s="35"/>
      <c r="G1" s="35"/>
      <c r="H1" s="35"/>
      <c r="I1" s="35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63</v>
      </c>
      <c r="C9" s="38"/>
      <c r="D9" s="39">
        <f>IF(B9=K7,5,IF(B9=K8,10,IF(B9=K9,15)))</f>
        <v>10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13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2</v>
      </c>
      <c r="F15" s="4">
        <f>+D15*E15</f>
        <v>4</v>
      </c>
      <c r="J15" s="45" t="s">
        <v>0</v>
      </c>
      <c r="K15" s="45"/>
      <c r="L15" s="12" t="s">
        <v>1</v>
      </c>
    </row>
    <row r="16" spans="2:12" ht="26.25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15.75" thickBot="1" x14ac:dyDescent="0.25">
      <c r="B17" s="3" t="s">
        <v>10</v>
      </c>
      <c r="C17" s="6" t="s">
        <v>11</v>
      </c>
      <c r="D17" s="4">
        <v>1</v>
      </c>
      <c r="E17" s="4">
        <v>0</v>
      </c>
      <c r="F17" s="4">
        <f t="shared" si="0"/>
        <v>0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14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3</v>
      </c>
      <c r="F19" s="4">
        <f t="shared" si="0"/>
        <v>3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5</v>
      </c>
      <c r="F20" s="4">
        <f t="shared" si="0"/>
        <v>2.5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3</v>
      </c>
      <c r="F22" s="4">
        <f t="shared" si="0"/>
        <v>6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3</v>
      </c>
      <c r="F23" s="4">
        <f t="shared" si="0"/>
        <v>3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1</v>
      </c>
      <c r="F24" s="4">
        <f t="shared" si="0"/>
        <v>1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1</v>
      </c>
      <c r="F25" s="4">
        <f t="shared" si="0"/>
        <v>1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31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0.90999999999999992</v>
      </c>
    </row>
    <row r="33" spans="2:12" ht="15.75" thickBot="1" x14ac:dyDescent="0.25">
      <c r="B33" s="10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2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2</v>
      </c>
      <c r="F35" s="4">
        <f>+D35*E35</f>
        <v>3</v>
      </c>
      <c r="J35" s="46" t="s">
        <v>77</v>
      </c>
      <c r="K35" s="46"/>
      <c r="L35" s="14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2</v>
      </c>
      <c r="F36" s="4">
        <f t="shared" ref="F36:F42" si="1">+D36*E36</f>
        <v>1</v>
      </c>
      <c r="J36" s="46" t="s">
        <v>79</v>
      </c>
      <c r="K36" s="46"/>
      <c r="L36" s="14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3</v>
      </c>
      <c r="F37" s="4">
        <f t="shared" si="1"/>
        <v>3</v>
      </c>
      <c r="J37" s="46" t="s">
        <v>80</v>
      </c>
      <c r="K37" s="46"/>
      <c r="L37" s="14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3</v>
      </c>
      <c r="F38" s="4">
        <f t="shared" si="1"/>
        <v>1.5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3</v>
      </c>
      <c r="F39" s="4">
        <f t="shared" si="1"/>
        <v>3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3</v>
      </c>
      <c r="F40" s="4">
        <f t="shared" si="1"/>
        <v>6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0</v>
      </c>
      <c r="F41" s="4">
        <f t="shared" si="1"/>
        <v>0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3</v>
      </c>
      <c r="F42" s="4">
        <f t="shared" si="1"/>
        <v>-3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14.5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0.96499999999999986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13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0.90999999999999992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0.96499999999999986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11.415949999999997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228.31899999999993</v>
      </c>
    </row>
    <row r="60" spans="2:10" x14ac:dyDescent="0.2">
      <c r="B60" s="31" t="s">
        <v>83</v>
      </c>
      <c r="C60" s="31">
        <v>1300</v>
      </c>
    </row>
    <row r="62" spans="2:10" ht="38.25" customHeight="1" x14ac:dyDescent="0.2">
      <c r="B62" s="32" t="s">
        <v>82</v>
      </c>
      <c r="C62" s="22">
        <f>+C60*C57</f>
        <v>296814.6999999999</v>
      </c>
    </row>
  </sheetData>
  <dataConsolidate/>
  <mergeCells count="29">
    <mergeCell ref="E49:F49"/>
    <mergeCell ref="E50:F50"/>
    <mergeCell ref="G48:J48"/>
    <mergeCell ref="G49:J49"/>
    <mergeCell ref="H50:J50"/>
    <mergeCell ref="E48:F48"/>
    <mergeCell ref="D43:E43"/>
    <mergeCell ref="J34:K34"/>
    <mergeCell ref="J35:K35"/>
    <mergeCell ref="J36:K36"/>
    <mergeCell ref="J37:K37"/>
    <mergeCell ref="B7:I7"/>
    <mergeCell ref="B8:C8"/>
    <mergeCell ref="B9:C9"/>
    <mergeCell ref="D8:I8"/>
    <mergeCell ref="D9:I9"/>
    <mergeCell ref="E28:F28"/>
    <mergeCell ref="C28:D28"/>
    <mergeCell ref="J14:L14"/>
    <mergeCell ref="J15:K15"/>
    <mergeCell ref="J16:K16"/>
    <mergeCell ref="J17:K17"/>
    <mergeCell ref="J18:K18"/>
    <mergeCell ref="B1:I1"/>
    <mergeCell ref="B3:I3"/>
    <mergeCell ref="B4:C4"/>
    <mergeCell ref="B5:C5"/>
    <mergeCell ref="D4:I4"/>
    <mergeCell ref="D5:I5"/>
  </mergeCells>
  <dataValidations count="2">
    <dataValidation type="list" allowBlank="1" showInputMessage="1" showErrorMessage="1" sqref="B9">
      <formula1>$K$7:$K$9</formula1>
    </dataValidation>
    <dataValidation type="list" allowBlank="1" showInputMessage="1" showErrorMessage="1" promptTitle="Seleccione el tipo de actor" sqref="B5">
      <formula1>$K$1:$K$3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topLeftCell="B41" zoomScale="90" zoomScaleNormal="90" workbookViewId="0">
      <selection activeCell="B2" sqref="B2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50" t="s">
        <v>90</v>
      </c>
      <c r="C1" s="50"/>
      <c r="D1" s="50"/>
      <c r="E1" s="50"/>
      <c r="F1" s="50"/>
      <c r="G1" s="50"/>
      <c r="H1" s="50"/>
      <c r="I1" s="50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63</v>
      </c>
      <c r="C9" s="38"/>
      <c r="D9" s="39">
        <f>IF(B9=K7,5,IF(B9=K8,10,IF(B9=K9,15)))</f>
        <v>10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13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34.5" customHeight="1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20.25" customHeight="1" thickBot="1" x14ac:dyDescent="0.25">
      <c r="B17" s="3" t="s">
        <v>10</v>
      </c>
      <c r="C17" s="6" t="s">
        <v>11</v>
      </c>
      <c r="D17" s="4">
        <v>1</v>
      </c>
      <c r="E17" s="4">
        <v>1</v>
      </c>
      <c r="F17" s="4">
        <f t="shared" si="0"/>
        <v>1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1</v>
      </c>
      <c r="F19" s="4">
        <f t="shared" si="0"/>
        <v>1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0</v>
      </c>
      <c r="F20" s="4">
        <f t="shared" si="0"/>
        <v>0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2</v>
      </c>
      <c r="F22" s="4">
        <f t="shared" si="0"/>
        <v>4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3</v>
      </c>
      <c r="F23" s="4">
        <f t="shared" si="0"/>
        <v>3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1</v>
      </c>
      <c r="F24" s="4">
        <f t="shared" si="0"/>
        <v>1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4</v>
      </c>
      <c r="F25" s="4">
        <f t="shared" si="0"/>
        <v>4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24.5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0.84499999999999997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2</v>
      </c>
      <c r="F35" s="4">
        <f>+D35*E35</f>
        <v>3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1</v>
      </c>
      <c r="F36" s="4">
        <f t="shared" ref="F36:F42" si="1">+D36*E36</f>
        <v>0.5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3</v>
      </c>
      <c r="F37" s="4">
        <f t="shared" si="1"/>
        <v>3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2</v>
      </c>
      <c r="F38" s="4">
        <f t="shared" si="1"/>
        <v>1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3</v>
      </c>
      <c r="F39" s="4">
        <f t="shared" si="1"/>
        <v>3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3</v>
      </c>
      <c r="F40" s="4">
        <f t="shared" si="1"/>
        <v>6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2</v>
      </c>
      <c r="F41" s="4">
        <f t="shared" si="1"/>
        <v>-2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2</v>
      </c>
      <c r="F42" s="4">
        <f t="shared" si="1"/>
        <v>-2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12.5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1.0249999999999999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13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0.84499999999999997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1.0249999999999999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11.259624999999998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225.19249999999997</v>
      </c>
    </row>
    <row r="60" spans="2:10" x14ac:dyDescent="0.2">
      <c r="B60" s="31" t="s">
        <v>83</v>
      </c>
      <c r="C60" s="31">
        <v>1926</v>
      </c>
    </row>
    <row r="62" spans="2:10" ht="38.25" customHeight="1" x14ac:dyDescent="0.2">
      <c r="B62" s="32" t="s">
        <v>82</v>
      </c>
      <c r="C62" s="22">
        <f>+C60*C57</f>
        <v>433720.75499999995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promptTitle="Seleccione el tipo de actor" sqref="B5">
      <formula1>$K$1:$K$3</formula1>
    </dataValidation>
    <dataValidation type="list" allowBlank="1" showInputMessage="1" showErrorMessage="1" sqref="B9">
      <formula1>$K$7:$K$9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topLeftCell="B44" zoomScale="90" zoomScaleNormal="90" workbookViewId="0">
      <selection activeCell="B2" sqref="B2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50" t="s">
        <v>89</v>
      </c>
      <c r="C1" s="50"/>
      <c r="D1" s="50"/>
      <c r="E1" s="50"/>
      <c r="F1" s="50"/>
      <c r="G1" s="50"/>
      <c r="H1" s="50"/>
      <c r="I1" s="50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64</v>
      </c>
      <c r="C9" s="38"/>
      <c r="D9" s="39">
        <f>IF(B9=K7,5,IF(B9=K8,10,IF(B9=K9,15)))</f>
        <v>15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18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34.5" customHeight="1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20.25" customHeight="1" thickBot="1" x14ac:dyDescent="0.25">
      <c r="B17" s="3" t="s">
        <v>10</v>
      </c>
      <c r="C17" s="6" t="s">
        <v>11</v>
      </c>
      <c r="D17" s="4">
        <v>1</v>
      </c>
      <c r="E17" s="4">
        <v>1</v>
      </c>
      <c r="F17" s="4">
        <f t="shared" si="0"/>
        <v>1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1</v>
      </c>
      <c r="F19" s="4">
        <f t="shared" si="0"/>
        <v>1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0</v>
      </c>
      <c r="F20" s="4">
        <f t="shared" si="0"/>
        <v>0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2</v>
      </c>
      <c r="F22" s="4">
        <f t="shared" si="0"/>
        <v>4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3</v>
      </c>
      <c r="F23" s="4">
        <f t="shared" si="0"/>
        <v>3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1</v>
      </c>
      <c r="F24" s="4">
        <f t="shared" si="0"/>
        <v>1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4</v>
      </c>
      <c r="F25" s="4">
        <f t="shared" si="0"/>
        <v>4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24.5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0.84499999999999997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2</v>
      </c>
      <c r="F35" s="4">
        <f>+D35*E35</f>
        <v>3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1</v>
      </c>
      <c r="F36" s="4">
        <f t="shared" ref="F36:F42" si="1">+D36*E36</f>
        <v>0.5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3</v>
      </c>
      <c r="F37" s="4">
        <f t="shared" si="1"/>
        <v>3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2</v>
      </c>
      <c r="F38" s="4">
        <f t="shared" si="1"/>
        <v>1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3</v>
      </c>
      <c r="F39" s="4">
        <f t="shared" si="1"/>
        <v>3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3</v>
      </c>
      <c r="F40" s="4">
        <f t="shared" si="1"/>
        <v>6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2</v>
      </c>
      <c r="F41" s="4">
        <f t="shared" si="1"/>
        <v>-2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2</v>
      </c>
      <c r="F42" s="4">
        <f t="shared" si="1"/>
        <v>-2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12.5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1.0249999999999999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18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0.84499999999999997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1.0249999999999999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15.590249999999997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311.80499999999995</v>
      </c>
    </row>
    <row r="60" spans="2:10" x14ac:dyDescent="0.2">
      <c r="B60" s="31" t="s">
        <v>83</v>
      </c>
      <c r="C60" s="31">
        <v>1926</v>
      </c>
    </row>
    <row r="62" spans="2:10" ht="38.25" customHeight="1" x14ac:dyDescent="0.2">
      <c r="B62" s="32" t="s">
        <v>82</v>
      </c>
      <c r="C62" s="22">
        <f>+C60*C57</f>
        <v>600536.42999999993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sqref="B9">
      <formula1>$K$7:$K$9</formula1>
    </dataValidation>
    <dataValidation type="list" allowBlank="1" showInputMessage="1" showErrorMessage="1" promptTitle="Seleccione el tipo de actor" sqref="B5">
      <formula1>$K$1:$K$3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6"/>
  <sheetViews>
    <sheetView tabSelected="1" workbookViewId="0">
      <selection activeCell="E20" sqref="E20"/>
    </sheetView>
  </sheetViews>
  <sheetFormatPr baseColWidth="10" defaultRowHeight="15" x14ac:dyDescent="0.25"/>
  <cols>
    <col min="2" max="2" width="36.7109375" customWidth="1"/>
    <col min="3" max="3" width="25.7109375" style="51" bestFit="1" customWidth="1"/>
  </cols>
  <sheetData>
    <row r="3" spans="2:3" ht="18.75" x14ac:dyDescent="0.3">
      <c r="B3" s="52" t="s">
        <v>107</v>
      </c>
      <c r="C3" s="52"/>
    </row>
    <row r="4" spans="2:3" ht="18.75" x14ac:dyDescent="0.3">
      <c r="B4" s="53" t="s">
        <v>98</v>
      </c>
      <c r="C4" s="53" t="s">
        <v>99</v>
      </c>
    </row>
    <row r="5" spans="2:3" x14ac:dyDescent="0.25">
      <c r="B5" s="54" t="s">
        <v>100</v>
      </c>
      <c r="C5" s="55">
        <f>+Abonar!C62</f>
        <v>600536.42999999993</v>
      </c>
    </row>
    <row r="6" spans="2:3" x14ac:dyDescent="0.25">
      <c r="B6" s="54" t="s">
        <v>101</v>
      </c>
      <c r="C6" s="55">
        <f>+'Consulta Saldos'!C62</f>
        <v>600536.42999999993</v>
      </c>
    </row>
    <row r="7" spans="2:3" x14ac:dyDescent="0.25">
      <c r="B7" s="54" t="s">
        <v>102</v>
      </c>
      <c r="C7" s="55">
        <f>+'Editar factura'!C62</f>
        <v>600536.42999999993</v>
      </c>
    </row>
    <row r="8" spans="2:3" x14ac:dyDescent="0.25">
      <c r="B8" s="54" t="s">
        <v>95</v>
      </c>
      <c r="C8" s="55">
        <f>+'Gestionar sistema'!C62</f>
        <v>266905.07999999996</v>
      </c>
    </row>
    <row r="9" spans="2:3" x14ac:dyDescent="0.25">
      <c r="B9" s="54" t="s">
        <v>103</v>
      </c>
      <c r="C9" s="55">
        <f>+'Registrar cliente'!C62</f>
        <v>600536.42999999993</v>
      </c>
    </row>
    <row r="10" spans="2:3" x14ac:dyDescent="0.25">
      <c r="B10" s="54" t="s">
        <v>93</v>
      </c>
      <c r="C10" s="55">
        <f>+Reimprimir!C62</f>
        <v>433720.75499999995</v>
      </c>
    </row>
    <row r="11" spans="2:3" x14ac:dyDescent="0.25">
      <c r="B11" s="54" t="s">
        <v>104</v>
      </c>
      <c r="C11" s="55">
        <f>+'Validar usr'!C62</f>
        <v>433720.75499999995</v>
      </c>
    </row>
    <row r="12" spans="2:3" x14ac:dyDescent="0.25">
      <c r="B12" s="54" t="s">
        <v>105</v>
      </c>
      <c r="C12" s="55">
        <f>+Proforma!C62</f>
        <v>600536.42999999993</v>
      </c>
    </row>
    <row r="13" spans="2:3" x14ac:dyDescent="0.25">
      <c r="B13" s="54" t="s">
        <v>90</v>
      </c>
      <c r="C13" s="55">
        <f>+Devolucion!C62</f>
        <v>433720.75499999995</v>
      </c>
    </row>
    <row r="14" spans="2:3" x14ac:dyDescent="0.25">
      <c r="B14" s="54" t="s">
        <v>106</v>
      </c>
      <c r="C14" s="55">
        <f>+Ventas!C62</f>
        <v>600536.42999999993</v>
      </c>
    </row>
    <row r="16" spans="2:3" ht="18.75" x14ac:dyDescent="0.3">
      <c r="B16" s="56" t="s">
        <v>108</v>
      </c>
      <c r="C16" s="57">
        <f>SUM(C5:C15)</f>
        <v>5171285.9249999989</v>
      </c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topLeftCell="A49" zoomScale="90" zoomScaleNormal="90" workbookViewId="0">
      <selection activeCell="C62" sqref="C62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50" t="s">
        <v>88</v>
      </c>
      <c r="C1" s="50"/>
      <c r="D1" s="50"/>
      <c r="E1" s="50"/>
      <c r="F1" s="50"/>
      <c r="G1" s="50"/>
      <c r="H1" s="50"/>
      <c r="I1" s="50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64</v>
      </c>
      <c r="C9" s="38"/>
      <c r="D9" s="39">
        <f>IF(B9=K7,5,IF(B9=K8,10,IF(B9=K9,15)))</f>
        <v>15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18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34.5" customHeight="1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20.25" customHeight="1" thickBot="1" x14ac:dyDescent="0.25">
      <c r="B17" s="3" t="s">
        <v>10</v>
      </c>
      <c r="C17" s="6" t="s">
        <v>11</v>
      </c>
      <c r="D17" s="4">
        <v>1</v>
      </c>
      <c r="E17" s="4">
        <v>1</v>
      </c>
      <c r="F17" s="4">
        <f t="shared" si="0"/>
        <v>1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1</v>
      </c>
      <c r="F19" s="4">
        <f t="shared" si="0"/>
        <v>1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0</v>
      </c>
      <c r="F20" s="4">
        <f t="shared" si="0"/>
        <v>0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2</v>
      </c>
      <c r="F22" s="4">
        <f t="shared" si="0"/>
        <v>4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3</v>
      </c>
      <c r="F23" s="4">
        <f t="shared" si="0"/>
        <v>3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1</v>
      </c>
      <c r="F24" s="4">
        <f t="shared" si="0"/>
        <v>1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4</v>
      </c>
      <c r="F25" s="4">
        <f t="shared" si="0"/>
        <v>4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24.5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0.84499999999999997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2</v>
      </c>
      <c r="F35" s="4">
        <f>+D35*E35</f>
        <v>3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1</v>
      </c>
      <c r="F36" s="4">
        <f t="shared" ref="F36:F42" si="1">+D36*E36</f>
        <v>0.5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3</v>
      </c>
      <c r="F37" s="4">
        <f t="shared" si="1"/>
        <v>3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2</v>
      </c>
      <c r="F38" s="4">
        <f t="shared" si="1"/>
        <v>1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3</v>
      </c>
      <c r="F39" s="4">
        <f t="shared" si="1"/>
        <v>3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3</v>
      </c>
      <c r="F40" s="4">
        <f t="shared" si="1"/>
        <v>6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2</v>
      </c>
      <c r="F41" s="4">
        <f t="shared" si="1"/>
        <v>-2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2</v>
      </c>
      <c r="F42" s="4">
        <f t="shared" si="1"/>
        <v>-2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12.5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1.0249999999999999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18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0.84499999999999997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1.0249999999999999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15.590249999999997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311.80499999999995</v>
      </c>
    </row>
    <row r="60" spans="2:10" x14ac:dyDescent="0.2">
      <c r="B60" s="31" t="s">
        <v>83</v>
      </c>
      <c r="C60" s="31">
        <v>1926</v>
      </c>
    </row>
    <row r="62" spans="2:10" ht="38.25" customHeight="1" x14ac:dyDescent="0.2">
      <c r="B62" s="32" t="s">
        <v>82</v>
      </c>
      <c r="C62" s="22">
        <f>+C60*C57</f>
        <v>600536.42999999993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promptTitle="Seleccione el tipo de actor" sqref="B5">
      <formula1>$K$1:$K$3</formula1>
    </dataValidation>
    <dataValidation type="list" allowBlank="1" showInputMessage="1" showErrorMessage="1" sqref="B9">
      <formula1>$K$7:$K$9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topLeftCell="B56" zoomScale="90" zoomScaleNormal="90" workbookViewId="0">
      <selection activeCell="B2" sqref="B2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50" t="s">
        <v>97</v>
      </c>
      <c r="C1" s="50"/>
      <c r="D1" s="50"/>
      <c r="E1" s="50"/>
      <c r="F1" s="50"/>
      <c r="G1" s="50"/>
      <c r="H1" s="50"/>
      <c r="I1" s="50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64</v>
      </c>
      <c r="C9" s="38"/>
      <c r="D9" s="39">
        <f>IF(B9=K7,5,IF(B9=K8,10,IF(B9=K9,15)))</f>
        <v>15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18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34.5" customHeight="1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20.25" customHeight="1" thickBot="1" x14ac:dyDescent="0.25">
      <c r="B17" s="3" t="s">
        <v>10</v>
      </c>
      <c r="C17" s="6" t="s">
        <v>11</v>
      </c>
      <c r="D17" s="4">
        <v>1</v>
      </c>
      <c r="E17" s="4">
        <v>1</v>
      </c>
      <c r="F17" s="4">
        <f t="shared" si="0"/>
        <v>1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1</v>
      </c>
      <c r="F19" s="4">
        <f t="shared" si="0"/>
        <v>1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0</v>
      </c>
      <c r="F20" s="4">
        <f t="shared" si="0"/>
        <v>0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2</v>
      </c>
      <c r="F22" s="4">
        <f t="shared" si="0"/>
        <v>4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3</v>
      </c>
      <c r="F23" s="4">
        <f t="shared" si="0"/>
        <v>3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1</v>
      </c>
      <c r="F24" s="4">
        <f t="shared" si="0"/>
        <v>1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4</v>
      </c>
      <c r="F25" s="4">
        <f t="shared" si="0"/>
        <v>4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24.5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0.84499999999999997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2</v>
      </c>
      <c r="F35" s="4">
        <f>+D35*E35</f>
        <v>3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1</v>
      </c>
      <c r="F36" s="4">
        <f t="shared" ref="F36:F42" si="1">+D36*E36</f>
        <v>0.5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3</v>
      </c>
      <c r="F37" s="4">
        <f t="shared" si="1"/>
        <v>3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2</v>
      </c>
      <c r="F38" s="4">
        <f t="shared" si="1"/>
        <v>1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3</v>
      </c>
      <c r="F39" s="4">
        <f t="shared" si="1"/>
        <v>3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3</v>
      </c>
      <c r="F40" s="4">
        <f t="shared" si="1"/>
        <v>6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2</v>
      </c>
      <c r="F41" s="4">
        <f t="shared" si="1"/>
        <v>-2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2</v>
      </c>
      <c r="F42" s="4">
        <f t="shared" si="1"/>
        <v>-2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12.5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1.0249999999999999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18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0.84499999999999997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1.0249999999999999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15.590249999999997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311.80499999999995</v>
      </c>
    </row>
    <row r="60" spans="2:10" x14ac:dyDescent="0.2">
      <c r="B60" s="31" t="s">
        <v>83</v>
      </c>
      <c r="C60" s="31">
        <v>1926</v>
      </c>
    </row>
    <row r="62" spans="2:10" ht="38.25" customHeight="1" x14ac:dyDescent="0.2">
      <c r="B62" s="32" t="s">
        <v>82</v>
      </c>
      <c r="C62" s="22">
        <f>+C60*C57</f>
        <v>600536.42999999993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sqref="B9">
      <formula1>$K$7:$K$9</formula1>
    </dataValidation>
    <dataValidation type="list" allowBlank="1" showInputMessage="1" showErrorMessage="1" promptTitle="Seleccione el tipo de actor" sqref="B5">
      <formula1>$K$1:$K$3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topLeftCell="B43" zoomScale="90" zoomScaleNormal="90" workbookViewId="0">
      <selection activeCell="B2" sqref="B2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50" t="s">
        <v>96</v>
      </c>
      <c r="C1" s="50"/>
      <c r="D1" s="50"/>
      <c r="E1" s="50"/>
      <c r="F1" s="50"/>
      <c r="G1" s="50"/>
      <c r="H1" s="50"/>
      <c r="I1" s="50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64</v>
      </c>
      <c r="C9" s="38"/>
      <c r="D9" s="39">
        <f>IF(B9=K7,5,IF(B9=K8,10,IF(B9=K9,15)))</f>
        <v>15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18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34.5" customHeight="1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20.25" customHeight="1" thickBot="1" x14ac:dyDescent="0.25">
      <c r="B17" s="3" t="s">
        <v>10</v>
      </c>
      <c r="C17" s="6" t="s">
        <v>11</v>
      </c>
      <c r="D17" s="4">
        <v>1</v>
      </c>
      <c r="E17" s="4">
        <v>1</v>
      </c>
      <c r="F17" s="4">
        <f t="shared" si="0"/>
        <v>1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1</v>
      </c>
      <c r="F19" s="4">
        <f t="shared" si="0"/>
        <v>1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0</v>
      </c>
      <c r="F20" s="4">
        <f t="shared" si="0"/>
        <v>0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2</v>
      </c>
      <c r="F22" s="4">
        <f t="shared" si="0"/>
        <v>4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3</v>
      </c>
      <c r="F23" s="4">
        <f t="shared" si="0"/>
        <v>3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1</v>
      </c>
      <c r="F24" s="4">
        <f t="shared" si="0"/>
        <v>1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4</v>
      </c>
      <c r="F25" s="4">
        <f t="shared" si="0"/>
        <v>4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24.5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0.84499999999999997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2</v>
      </c>
      <c r="F35" s="4">
        <f>+D35*E35</f>
        <v>3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1</v>
      </c>
      <c r="F36" s="4">
        <f t="shared" ref="F36:F42" si="1">+D36*E36</f>
        <v>0.5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3</v>
      </c>
      <c r="F37" s="4">
        <f t="shared" si="1"/>
        <v>3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2</v>
      </c>
      <c r="F38" s="4">
        <f t="shared" si="1"/>
        <v>1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3</v>
      </c>
      <c r="F39" s="4">
        <f t="shared" si="1"/>
        <v>3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3</v>
      </c>
      <c r="F40" s="4">
        <f t="shared" si="1"/>
        <v>6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2</v>
      </c>
      <c r="F41" s="4">
        <f t="shared" si="1"/>
        <v>-2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2</v>
      </c>
      <c r="F42" s="4">
        <f t="shared" si="1"/>
        <v>-2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12.5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1.0249999999999999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18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0.84499999999999997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1.0249999999999999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15.590249999999997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311.80499999999995</v>
      </c>
    </row>
    <row r="60" spans="2:10" x14ac:dyDescent="0.2">
      <c r="B60" s="31" t="s">
        <v>83</v>
      </c>
      <c r="C60" s="31">
        <v>1926</v>
      </c>
    </row>
    <row r="62" spans="2:10" ht="38.25" customHeight="1" x14ac:dyDescent="0.2">
      <c r="B62" s="32" t="s">
        <v>82</v>
      </c>
      <c r="C62" s="22">
        <f>+C60*C57</f>
        <v>600536.42999999993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promptTitle="Seleccione el tipo de actor" sqref="B5">
      <formula1>$K$1:$K$3</formula1>
    </dataValidation>
    <dataValidation type="list" allowBlank="1" showInputMessage="1" showErrorMessage="1" sqref="B9">
      <formula1>$K$7:$K$9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topLeftCell="B56" zoomScale="90" zoomScaleNormal="90" workbookViewId="0">
      <selection activeCell="B2" sqref="B2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50" t="s">
        <v>95</v>
      </c>
      <c r="C1" s="50"/>
      <c r="D1" s="50"/>
      <c r="E1" s="50"/>
      <c r="F1" s="50"/>
      <c r="G1" s="50"/>
      <c r="H1" s="50"/>
      <c r="I1" s="50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62</v>
      </c>
      <c r="C9" s="38"/>
      <c r="D9" s="39">
        <f>IF(B9=K7,5,IF(B9=K8,10,IF(B9=K9,15)))</f>
        <v>5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8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34.5" customHeight="1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20.25" customHeight="1" thickBot="1" x14ac:dyDescent="0.25">
      <c r="B17" s="3" t="s">
        <v>10</v>
      </c>
      <c r="C17" s="6" t="s">
        <v>11</v>
      </c>
      <c r="D17" s="4">
        <v>1</v>
      </c>
      <c r="E17" s="4">
        <v>1</v>
      </c>
      <c r="F17" s="4">
        <f t="shared" si="0"/>
        <v>1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1</v>
      </c>
      <c r="F19" s="4">
        <f t="shared" si="0"/>
        <v>1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0</v>
      </c>
      <c r="F20" s="4">
        <f t="shared" si="0"/>
        <v>0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2</v>
      </c>
      <c r="F22" s="4">
        <f t="shared" si="0"/>
        <v>4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3</v>
      </c>
      <c r="F23" s="4">
        <f t="shared" si="0"/>
        <v>3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1</v>
      </c>
      <c r="F24" s="4">
        <f t="shared" si="0"/>
        <v>1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4</v>
      </c>
      <c r="F25" s="4">
        <f t="shared" si="0"/>
        <v>4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24.5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0.84499999999999997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2</v>
      </c>
      <c r="F35" s="4">
        <f>+D35*E35</f>
        <v>3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1</v>
      </c>
      <c r="F36" s="4">
        <f t="shared" ref="F36:F42" si="1">+D36*E36</f>
        <v>0.5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3</v>
      </c>
      <c r="F37" s="4">
        <f t="shared" si="1"/>
        <v>3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2</v>
      </c>
      <c r="F38" s="4">
        <f t="shared" si="1"/>
        <v>1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3</v>
      </c>
      <c r="F39" s="4">
        <f t="shared" si="1"/>
        <v>3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3</v>
      </c>
      <c r="F40" s="4">
        <f t="shared" si="1"/>
        <v>6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2</v>
      </c>
      <c r="F41" s="4">
        <f t="shared" si="1"/>
        <v>-2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2</v>
      </c>
      <c r="F42" s="4">
        <f t="shared" si="1"/>
        <v>-2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12.5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1.0249999999999999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8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0.84499999999999997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1.0249999999999999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6.9289999999999994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138.57999999999998</v>
      </c>
    </row>
    <row r="60" spans="2:10" x14ac:dyDescent="0.2">
      <c r="B60" s="31" t="s">
        <v>83</v>
      </c>
      <c r="C60" s="31">
        <v>1926</v>
      </c>
    </row>
    <row r="62" spans="2:10" ht="38.25" customHeight="1" x14ac:dyDescent="0.2">
      <c r="B62" s="32" t="s">
        <v>82</v>
      </c>
      <c r="C62" s="22">
        <f>+C60*C57</f>
        <v>266905.07999999996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sqref="B9">
      <formula1>$K$7:$K$9</formula1>
    </dataValidation>
    <dataValidation type="list" allowBlank="1" showInputMessage="1" showErrorMessage="1" promptTitle="Seleccione el tipo de actor" sqref="B5">
      <formula1>$K$1:$K$3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topLeftCell="B54" zoomScale="90" zoomScaleNormal="90" workbookViewId="0">
      <selection activeCell="B2" sqref="B2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50" t="s">
        <v>94</v>
      </c>
      <c r="C1" s="50"/>
      <c r="D1" s="50"/>
      <c r="E1" s="50"/>
      <c r="F1" s="50"/>
      <c r="G1" s="50"/>
      <c r="H1" s="50"/>
      <c r="I1" s="50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64</v>
      </c>
      <c r="C9" s="38"/>
      <c r="D9" s="39">
        <f>IF(B9=K7,5,IF(B9=K8,10,IF(B9=K9,15)))</f>
        <v>15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18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34.5" customHeight="1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20.25" customHeight="1" thickBot="1" x14ac:dyDescent="0.25">
      <c r="B17" s="3" t="s">
        <v>10</v>
      </c>
      <c r="C17" s="6" t="s">
        <v>11</v>
      </c>
      <c r="D17" s="4">
        <v>1</v>
      </c>
      <c r="E17" s="4">
        <v>1</v>
      </c>
      <c r="F17" s="4">
        <f t="shared" si="0"/>
        <v>1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1</v>
      </c>
      <c r="F19" s="4">
        <f t="shared" si="0"/>
        <v>1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0</v>
      </c>
      <c r="F20" s="4">
        <f t="shared" si="0"/>
        <v>0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2</v>
      </c>
      <c r="F22" s="4">
        <f t="shared" si="0"/>
        <v>4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3</v>
      </c>
      <c r="F23" s="4">
        <f t="shared" si="0"/>
        <v>3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1</v>
      </c>
      <c r="F24" s="4">
        <f t="shared" si="0"/>
        <v>1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4</v>
      </c>
      <c r="F25" s="4">
        <f t="shared" si="0"/>
        <v>4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24.5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0.84499999999999997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2</v>
      </c>
      <c r="F35" s="4">
        <f>+D35*E35</f>
        <v>3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1</v>
      </c>
      <c r="F36" s="4">
        <f t="shared" ref="F36:F42" si="1">+D36*E36</f>
        <v>0.5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3</v>
      </c>
      <c r="F37" s="4">
        <f t="shared" si="1"/>
        <v>3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2</v>
      </c>
      <c r="F38" s="4">
        <f t="shared" si="1"/>
        <v>1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3</v>
      </c>
      <c r="F39" s="4">
        <f t="shared" si="1"/>
        <v>3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3</v>
      </c>
      <c r="F40" s="4">
        <f t="shared" si="1"/>
        <v>6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2</v>
      </c>
      <c r="F41" s="4">
        <f t="shared" si="1"/>
        <v>-2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2</v>
      </c>
      <c r="F42" s="4">
        <f t="shared" si="1"/>
        <v>-2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12.5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1.0249999999999999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18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0.84499999999999997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1.0249999999999999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15.590249999999997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311.80499999999995</v>
      </c>
    </row>
    <row r="60" spans="2:10" x14ac:dyDescent="0.2">
      <c r="B60" s="31" t="s">
        <v>83</v>
      </c>
      <c r="C60" s="31">
        <v>1926</v>
      </c>
    </row>
    <row r="62" spans="2:10" ht="38.25" customHeight="1" x14ac:dyDescent="0.2">
      <c r="B62" s="32" t="s">
        <v>82</v>
      </c>
      <c r="C62" s="22">
        <f>+C60*C57</f>
        <v>600536.42999999993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promptTitle="Seleccione el tipo de actor" sqref="B5">
      <formula1>$K$1:$K$3</formula1>
    </dataValidation>
    <dataValidation type="list" allowBlank="1" showInputMessage="1" showErrorMessage="1" sqref="B9">
      <formula1>$K$7:$K$9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topLeftCell="B1" zoomScale="90" zoomScaleNormal="90" workbookViewId="0">
      <selection activeCell="B2" sqref="B2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50" t="s">
        <v>93</v>
      </c>
      <c r="C1" s="50"/>
      <c r="D1" s="50"/>
      <c r="E1" s="50"/>
      <c r="F1" s="50"/>
      <c r="G1" s="50"/>
      <c r="H1" s="50"/>
      <c r="I1" s="50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63</v>
      </c>
      <c r="C9" s="38"/>
      <c r="D9" s="39">
        <f>IF(B9=K7,5,IF(B9=K8,10,IF(B9=K9,15)))</f>
        <v>10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13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34.5" customHeight="1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20.25" customHeight="1" thickBot="1" x14ac:dyDescent="0.25">
      <c r="B17" s="3" t="s">
        <v>10</v>
      </c>
      <c r="C17" s="6" t="s">
        <v>11</v>
      </c>
      <c r="D17" s="4">
        <v>1</v>
      </c>
      <c r="E17" s="4">
        <v>1</v>
      </c>
      <c r="F17" s="4">
        <f t="shared" si="0"/>
        <v>1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1</v>
      </c>
      <c r="F19" s="4">
        <f t="shared" si="0"/>
        <v>1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0</v>
      </c>
      <c r="F20" s="4">
        <f t="shared" si="0"/>
        <v>0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2</v>
      </c>
      <c r="F22" s="4">
        <f t="shared" si="0"/>
        <v>4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3</v>
      </c>
      <c r="F23" s="4">
        <f t="shared" si="0"/>
        <v>3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1</v>
      </c>
      <c r="F24" s="4">
        <f t="shared" si="0"/>
        <v>1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4</v>
      </c>
      <c r="F25" s="4">
        <f t="shared" si="0"/>
        <v>4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24.5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0.84499999999999997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2</v>
      </c>
      <c r="F35" s="4">
        <f>+D35*E35</f>
        <v>3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1</v>
      </c>
      <c r="F36" s="4">
        <f t="shared" ref="F36:F42" si="1">+D36*E36</f>
        <v>0.5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3</v>
      </c>
      <c r="F37" s="4">
        <f t="shared" si="1"/>
        <v>3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2</v>
      </c>
      <c r="F38" s="4">
        <f t="shared" si="1"/>
        <v>1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3</v>
      </c>
      <c r="F39" s="4">
        <f t="shared" si="1"/>
        <v>3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3</v>
      </c>
      <c r="F40" s="4">
        <f t="shared" si="1"/>
        <v>6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2</v>
      </c>
      <c r="F41" s="4">
        <f t="shared" si="1"/>
        <v>-2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2</v>
      </c>
      <c r="F42" s="4">
        <f t="shared" si="1"/>
        <v>-2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12.5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1.0249999999999999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13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0.84499999999999997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1.0249999999999999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11.259624999999998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225.19249999999997</v>
      </c>
    </row>
    <row r="60" spans="2:10" x14ac:dyDescent="0.2">
      <c r="B60" s="31" t="s">
        <v>83</v>
      </c>
      <c r="C60" s="31">
        <v>1926</v>
      </c>
    </row>
    <row r="62" spans="2:10" ht="38.25" customHeight="1" x14ac:dyDescent="0.2">
      <c r="B62" s="32" t="s">
        <v>82</v>
      </c>
      <c r="C62" s="22">
        <f>+C60*C57</f>
        <v>433720.75499999995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sqref="B9">
      <formula1>$K$7:$K$9</formula1>
    </dataValidation>
    <dataValidation type="list" allowBlank="1" showInputMessage="1" showErrorMessage="1" promptTitle="Seleccione el tipo de actor" sqref="B5">
      <formula1>$K$1:$K$3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topLeftCell="B48" zoomScale="90" zoomScaleNormal="90" workbookViewId="0">
      <selection activeCell="B2" sqref="B2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50" t="s">
        <v>92</v>
      </c>
      <c r="C1" s="50"/>
      <c r="D1" s="50"/>
      <c r="E1" s="50"/>
      <c r="F1" s="50"/>
      <c r="G1" s="50"/>
      <c r="H1" s="50"/>
      <c r="I1" s="50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63</v>
      </c>
      <c r="C9" s="38"/>
      <c r="D9" s="39">
        <f>IF(B9=K7,5,IF(B9=K8,10,IF(B9=K9,15)))</f>
        <v>10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13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34.5" customHeight="1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20.25" customHeight="1" thickBot="1" x14ac:dyDescent="0.25">
      <c r="B17" s="3" t="s">
        <v>10</v>
      </c>
      <c r="C17" s="6" t="s">
        <v>11</v>
      </c>
      <c r="D17" s="4">
        <v>1</v>
      </c>
      <c r="E17" s="4">
        <v>1</v>
      </c>
      <c r="F17" s="4">
        <f t="shared" si="0"/>
        <v>1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1</v>
      </c>
      <c r="F19" s="4">
        <f t="shared" si="0"/>
        <v>1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0</v>
      </c>
      <c r="F20" s="4">
        <f t="shared" si="0"/>
        <v>0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2</v>
      </c>
      <c r="F22" s="4">
        <f t="shared" si="0"/>
        <v>4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3</v>
      </c>
      <c r="F23" s="4">
        <f t="shared" si="0"/>
        <v>3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1</v>
      </c>
      <c r="F24" s="4">
        <f t="shared" si="0"/>
        <v>1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4</v>
      </c>
      <c r="F25" s="4">
        <f t="shared" si="0"/>
        <v>4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24.5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0.84499999999999997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2</v>
      </c>
      <c r="F35" s="4">
        <f>+D35*E35</f>
        <v>3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1</v>
      </c>
      <c r="F36" s="4">
        <f t="shared" ref="F36:F42" si="1">+D36*E36</f>
        <v>0.5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3</v>
      </c>
      <c r="F37" s="4">
        <f t="shared" si="1"/>
        <v>3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2</v>
      </c>
      <c r="F38" s="4">
        <f t="shared" si="1"/>
        <v>1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3</v>
      </c>
      <c r="F39" s="4">
        <f t="shared" si="1"/>
        <v>3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3</v>
      </c>
      <c r="F40" s="4">
        <f t="shared" si="1"/>
        <v>6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2</v>
      </c>
      <c r="F41" s="4">
        <f t="shared" si="1"/>
        <v>-2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2</v>
      </c>
      <c r="F42" s="4">
        <f t="shared" si="1"/>
        <v>-2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12.5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1.0249999999999999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13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0.84499999999999997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1.0249999999999999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11.259624999999998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225.19249999999997</v>
      </c>
    </row>
    <row r="60" spans="2:10" x14ac:dyDescent="0.2">
      <c r="B60" s="31" t="s">
        <v>83</v>
      </c>
      <c r="C60" s="31">
        <v>1926</v>
      </c>
    </row>
    <row r="62" spans="2:10" ht="38.25" customHeight="1" x14ac:dyDescent="0.2">
      <c r="B62" s="32" t="s">
        <v>82</v>
      </c>
      <c r="C62" s="22">
        <f>+C60*C57</f>
        <v>433720.75499999995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promptTitle="Seleccione el tipo de actor" sqref="B5">
      <formula1>$K$1:$K$3</formula1>
    </dataValidation>
    <dataValidation type="list" allowBlank="1" showInputMessage="1" showErrorMessage="1" sqref="B9">
      <formula1>$K$7:$K$9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topLeftCell="B48" zoomScale="90" zoomScaleNormal="90" workbookViewId="0">
      <selection activeCell="B2" sqref="B2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50" t="s">
        <v>91</v>
      </c>
      <c r="C1" s="50"/>
      <c r="D1" s="50"/>
      <c r="E1" s="50"/>
      <c r="F1" s="50"/>
      <c r="G1" s="50"/>
      <c r="H1" s="50"/>
      <c r="I1" s="50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64</v>
      </c>
      <c r="C9" s="38"/>
      <c r="D9" s="39">
        <f>IF(B9=K7,5,IF(B9=K8,10,IF(B9=K9,15)))</f>
        <v>15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18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34.5" customHeight="1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20.25" customHeight="1" thickBot="1" x14ac:dyDescent="0.25">
      <c r="B17" s="3" t="s">
        <v>10</v>
      </c>
      <c r="C17" s="6" t="s">
        <v>11</v>
      </c>
      <c r="D17" s="4">
        <v>1</v>
      </c>
      <c r="E17" s="4">
        <v>1</v>
      </c>
      <c r="F17" s="4">
        <f t="shared" si="0"/>
        <v>1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1</v>
      </c>
      <c r="F19" s="4">
        <f t="shared" si="0"/>
        <v>1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0</v>
      </c>
      <c r="F20" s="4">
        <f t="shared" si="0"/>
        <v>0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2</v>
      </c>
      <c r="F22" s="4">
        <f t="shared" si="0"/>
        <v>4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3</v>
      </c>
      <c r="F23" s="4">
        <f t="shared" si="0"/>
        <v>3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1</v>
      </c>
      <c r="F24" s="4">
        <f t="shared" si="0"/>
        <v>1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4</v>
      </c>
      <c r="F25" s="4">
        <f t="shared" si="0"/>
        <v>4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24.5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0.84499999999999997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2</v>
      </c>
      <c r="F35" s="4">
        <f>+D35*E35</f>
        <v>3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1</v>
      </c>
      <c r="F36" s="4">
        <f t="shared" ref="F36:F42" si="1">+D36*E36</f>
        <v>0.5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3</v>
      </c>
      <c r="F37" s="4">
        <f t="shared" si="1"/>
        <v>3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2</v>
      </c>
      <c r="F38" s="4">
        <f t="shared" si="1"/>
        <v>1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3</v>
      </c>
      <c r="F39" s="4">
        <f t="shared" si="1"/>
        <v>3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3</v>
      </c>
      <c r="F40" s="4">
        <f t="shared" si="1"/>
        <v>6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2</v>
      </c>
      <c r="F41" s="4">
        <f t="shared" si="1"/>
        <v>-2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2</v>
      </c>
      <c r="F42" s="4">
        <f t="shared" si="1"/>
        <v>-2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12.5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1.0249999999999999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18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0.84499999999999997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1.0249999999999999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15.590249999999997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311.80499999999995</v>
      </c>
    </row>
    <row r="60" spans="2:10" x14ac:dyDescent="0.2">
      <c r="B60" s="31" t="s">
        <v>83</v>
      </c>
      <c r="C60" s="31">
        <v>1926</v>
      </c>
    </row>
    <row r="62" spans="2:10" ht="38.25" customHeight="1" x14ac:dyDescent="0.2">
      <c r="B62" s="32" t="s">
        <v>82</v>
      </c>
      <c r="C62" s="22">
        <f>+C60*C57</f>
        <v>600536.42999999993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sqref="B9">
      <formula1>$K$7:$K$9</formula1>
    </dataValidation>
    <dataValidation type="list" allowBlank="1" showInputMessage="1" showErrorMessage="1" promptTitle="Seleccione el tipo de actor" sqref="B5">
      <formula1>$K$1:$K$3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Machote</vt:lpstr>
      <vt:lpstr>Abonar</vt:lpstr>
      <vt:lpstr>Consulta Saldos</vt:lpstr>
      <vt:lpstr>Editar factura</vt:lpstr>
      <vt:lpstr>Gestionar sistema</vt:lpstr>
      <vt:lpstr>Registrar cliente</vt:lpstr>
      <vt:lpstr>Reimprimir</vt:lpstr>
      <vt:lpstr>Validar usr</vt:lpstr>
      <vt:lpstr>Proforma</vt:lpstr>
      <vt:lpstr>Devolucion</vt:lpstr>
      <vt:lpstr>Ventas</vt:lpstr>
      <vt:lpstr>Consolidado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Campos</dc:creator>
  <cp:lastModifiedBy>Luis Campos</cp:lastModifiedBy>
  <dcterms:created xsi:type="dcterms:W3CDTF">2015-10-06T02:52:59Z</dcterms:created>
  <dcterms:modified xsi:type="dcterms:W3CDTF">2015-12-02T03:01:14Z</dcterms:modified>
</cp:coreProperties>
</file>